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L:\Lab-Knepper\Knepper_Lab\Depot - Beta-catenin S552_Knockin_HiroKikuchi\Manuscript-2024\Supplementary\Data\"/>
    </mc:Choice>
  </mc:AlternateContent>
  <xr:revisionPtr revIDLastSave="0" documentId="14_{31712A40-1806-4239-95DC-6BB1C172BA2F}" xr6:coauthVersionLast="47" xr6:coauthVersionMax="47" xr10:uidLastSave="{00000000-0000-0000-0000-000000000000}"/>
  <bookViews>
    <workbookView xWindow="-108" yWindow="-108" windowWidth="23256" windowHeight="12456" tabRatio="639" xr2:uid="{00000000-000D-0000-FFFF-FFFF00000000}"/>
  </bookViews>
  <sheets>
    <sheet name="Report" sheetId="14" r:id="rId1"/>
    <sheet name="Chemistries" sheetId="11" r:id="rId2"/>
    <sheet name="Hematology" sheetId="12" r:id="rId3"/>
    <sheet name="Weights" sheetId="13" r:id="rId4"/>
    <sheet name="Mouse A -WT" sheetId="15" r:id="rId5"/>
    <sheet name="Mouse B - WT" sheetId="16" r:id="rId6"/>
    <sheet name="Mouse C - WT" sheetId="17" r:id="rId7"/>
    <sheet name="Mouse D - Mutant" sheetId="18" r:id="rId8"/>
    <sheet name="Mouse E - Mutant" sheetId="19" r:id="rId9"/>
    <sheet name="Mouse F - Mutant" sheetId="2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6" i="13" l="1"/>
  <c r="P125" i="13"/>
  <c r="N126" i="13"/>
  <c r="N125" i="13"/>
  <c r="Q123" i="13"/>
  <c r="P123" i="13"/>
  <c r="P122" i="13"/>
  <c r="P121" i="13"/>
  <c r="N122" i="13"/>
  <c r="N123" i="13"/>
  <c r="N121" i="13"/>
  <c r="D139" i="13"/>
  <c r="L123" i="13"/>
  <c r="D123" i="13"/>
  <c r="L107" i="13"/>
  <c r="D107" i="13"/>
  <c r="M91" i="13"/>
  <c r="D91" i="13"/>
  <c r="L75" i="13"/>
  <c r="D75" i="13"/>
  <c r="K59" i="13"/>
  <c r="D59" i="13"/>
  <c r="D43" i="13"/>
  <c r="D27" i="13"/>
  <c r="N20" i="13" l="1"/>
  <c r="N19" i="13"/>
  <c r="N18" i="13"/>
  <c r="N17" i="13"/>
  <c r="N16" i="13"/>
  <c r="N15" i="13"/>
  <c r="N14" i="13"/>
  <c r="N13" i="13"/>
  <c r="N12" i="13"/>
  <c r="N5" i="13"/>
  <c r="N4" i="13"/>
  <c r="N3" i="13"/>
  <c r="C242" i="11" l="1"/>
  <c r="C226" i="11"/>
  <c r="C210" i="11"/>
  <c r="C194" i="11"/>
  <c r="C178" i="11"/>
  <c r="C162" i="11"/>
  <c r="C146" i="11"/>
  <c r="C130" i="11"/>
  <c r="C114" i="11"/>
  <c r="C98" i="11"/>
  <c r="C82" i="11"/>
  <c r="C66" i="11"/>
  <c r="C50" i="11"/>
  <c r="C34" i="11"/>
  <c r="C18" i="11"/>
  <c r="A242" i="11"/>
  <c r="A226" i="11"/>
  <c r="A210" i="11"/>
  <c r="A194" i="11"/>
  <c r="A178" i="11"/>
  <c r="A162" i="11"/>
  <c r="A146" i="11"/>
  <c r="A130" i="11"/>
  <c r="A114" i="11"/>
  <c r="A98" i="11"/>
  <c r="A82" i="11"/>
  <c r="A66" i="11"/>
  <c r="A50" i="11"/>
  <c r="A34" i="11"/>
  <c r="A18" i="11"/>
  <c r="C318" i="12"/>
  <c r="C302" i="12"/>
  <c r="C286" i="12"/>
  <c r="C271" i="12"/>
  <c r="C256" i="12"/>
  <c r="C241" i="12"/>
  <c r="C226" i="12"/>
  <c r="C210" i="12"/>
  <c r="C194" i="12"/>
  <c r="C178" i="12"/>
  <c r="C162" i="12"/>
  <c r="C146" i="12"/>
  <c r="C130" i="12"/>
  <c r="C114" i="12"/>
  <c r="C98" i="12"/>
  <c r="C82" i="12"/>
  <c r="C66" i="12"/>
  <c r="C50" i="12"/>
  <c r="C34" i="12"/>
  <c r="C18" i="12"/>
  <c r="A318" i="12"/>
  <c r="A302" i="12"/>
  <c r="A286" i="12"/>
  <c r="A271" i="12"/>
  <c r="A256" i="12"/>
  <c r="A241" i="12"/>
  <c r="A226" i="12"/>
  <c r="A210" i="12"/>
  <c r="A194" i="12"/>
  <c r="A178" i="12"/>
  <c r="A162" i="12"/>
  <c r="A146" i="12"/>
  <c r="A130" i="12"/>
  <c r="A114" i="12"/>
  <c r="A98" i="12"/>
  <c r="A82" i="12"/>
  <c r="A66" i="12"/>
  <c r="A50" i="12"/>
  <c r="A34" i="12"/>
  <c r="A18" i="12"/>
  <c r="C136" i="13"/>
  <c r="K120" i="13"/>
  <c r="C120" i="13"/>
  <c r="K104" i="13"/>
  <c r="C104" i="13"/>
  <c r="L88" i="13"/>
  <c r="C88" i="13"/>
  <c r="K72" i="13"/>
  <c r="C72" i="13"/>
  <c r="J56" i="13"/>
  <c r="C56" i="13"/>
  <c r="C40" i="13"/>
  <c r="C24" i="13"/>
  <c r="B136" i="13"/>
  <c r="J120" i="13"/>
  <c r="B120" i="13"/>
  <c r="J104" i="13"/>
  <c r="B104" i="13"/>
  <c r="K88" i="13"/>
  <c r="B88" i="13"/>
  <c r="J72" i="13"/>
  <c r="I56" i="13"/>
  <c r="B72" i="13"/>
  <c r="B56" i="13"/>
  <c r="B40" i="13"/>
  <c r="A136" i="13"/>
  <c r="I120" i="13"/>
  <c r="A120" i="13"/>
  <c r="I104" i="13"/>
  <c r="A104" i="13"/>
  <c r="J88" i="13"/>
  <c r="A88" i="13"/>
  <c r="I72" i="13"/>
  <c r="A72" i="13"/>
  <c r="H56" i="13"/>
  <c r="A56" i="13"/>
  <c r="A40" i="13"/>
  <c r="B24" i="13"/>
  <c r="A24" i="13"/>
  <c r="C248" i="11" l="1"/>
  <c r="C247" i="11"/>
  <c r="C246" i="11"/>
  <c r="C245" i="11"/>
  <c r="C244" i="11"/>
  <c r="C243" i="11"/>
  <c r="C232" i="11"/>
  <c r="C231" i="11"/>
  <c r="C230" i="11"/>
  <c r="C229" i="11"/>
  <c r="C228" i="11"/>
  <c r="C227" i="11"/>
  <c r="C216" i="11"/>
  <c r="C215" i="11"/>
  <c r="C214" i="11"/>
  <c r="C213" i="11"/>
  <c r="C212" i="11"/>
  <c r="C211" i="11"/>
  <c r="C200" i="11"/>
  <c r="C199" i="11"/>
  <c r="C198" i="11"/>
  <c r="C197" i="11"/>
  <c r="C196" i="11"/>
  <c r="C195" i="11"/>
  <c r="C184" i="11"/>
  <c r="C183" i="11"/>
  <c r="C182" i="11"/>
  <c r="C181" i="11"/>
  <c r="C180" i="11"/>
  <c r="C179" i="11"/>
  <c r="C168" i="11"/>
  <c r="C167" i="11"/>
  <c r="C166" i="11"/>
  <c r="C165" i="11"/>
  <c r="C164" i="11"/>
  <c r="C163" i="11"/>
  <c r="C152" i="11"/>
  <c r="C151" i="11"/>
  <c r="C150" i="11"/>
  <c r="C149" i="11"/>
  <c r="C148" i="11"/>
  <c r="C147" i="11"/>
  <c r="C136" i="11"/>
  <c r="C135" i="11"/>
  <c r="C134" i="11"/>
  <c r="C133" i="11"/>
  <c r="C132" i="11"/>
  <c r="C131" i="11"/>
  <c r="C120" i="11"/>
  <c r="C119" i="11"/>
  <c r="C118" i="11"/>
  <c r="C117" i="11"/>
  <c r="C116" i="11"/>
  <c r="C115" i="11"/>
  <c r="C104" i="11"/>
  <c r="C103" i="11"/>
  <c r="C102" i="11"/>
  <c r="C101" i="11"/>
  <c r="C100" i="11"/>
  <c r="C99" i="11"/>
  <c r="C88" i="11"/>
  <c r="C87" i="11"/>
  <c r="C86" i="11"/>
  <c r="C85" i="11"/>
  <c r="C84" i="11"/>
  <c r="C83" i="11"/>
  <c r="C72" i="11"/>
  <c r="C71" i="11"/>
  <c r="C70" i="11"/>
  <c r="C69" i="11"/>
  <c r="C68" i="11"/>
  <c r="C67" i="11"/>
  <c r="C56" i="11"/>
  <c r="C55" i="11"/>
  <c r="C54" i="11"/>
  <c r="C53" i="11"/>
  <c r="C52" i="11"/>
  <c r="C51" i="11"/>
  <c r="C40" i="11"/>
  <c r="C39" i="11"/>
  <c r="C38" i="11"/>
  <c r="C37" i="11"/>
  <c r="C36" i="11"/>
  <c r="C35" i="11"/>
  <c r="C24" i="11"/>
  <c r="C23" i="11"/>
  <c r="C22" i="11"/>
  <c r="C21" i="11"/>
  <c r="C20" i="11"/>
  <c r="C19" i="11"/>
  <c r="C137" i="13" l="1"/>
  <c r="C322" i="12"/>
  <c r="C324" i="12"/>
  <c r="C323" i="12"/>
  <c r="C321" i="12"/>
  <c r="C320" i="12"/>
  <c r="C319" i="12"/>
  <c r="A324" i="12"/>
  <c r="A323" i="12"/>
  <c r="A322" i="12"/>
  <c r="A321" i="12"/>
  <c r="A320" i="12"/>
  <c r="A319" i="12"/>
  <c r="C308" i="12"/>
  <c r="C307" i="12"/>
  <c r="C306" i="12"/>
  <c r="C305" i="12"/>
  <c r="C304" i="12"/>
  <c r="C303" i="12"/>
  <c r="A308" i="12"/>
  <c r="A307" i="12"/>
  <c r="A306" i="12"/>
  <c r="A305" i="12"/>
  <c r="A304" i="12"/>
  <c r="A303" i="12"/>
  <c r="C292" i="12"/>
  <c r="C291" i="12"/>
  <c r="C290" i="12"/>
  <c r="C289" i="12"/>
  <c r="C288" i="12"/>
  <c r="C287" i="12"/>
  <c r="A292" i="12"/>
  <c r="A291" i="12"/>
  <c r="A290" i="12"/>
  <c r="A289" i="12"/>
  <c r="A288" i="12"/>
  <c r="A287" i="12"/>
  <c r="C277" i="12"/>
  <c r="C276" i="12"/>
  <c r="C275" i="12"/>
  <c r="C274" i="12"/>
  <c r="C273" i="12"/>
  <c r="C272" i="12"/>
  <c r="A277" i="12"/>
  <c r="A276" i="12"/>
  <c r="A275" i="12"/>
  <c r="A274" i="12"/>
  <c r="A273" i="12"/>
  <c r="A272" i="12"/>
  <c r="C262" i="12"/>
  <c r="C261" i="12"/>
  <c r="C260" i="12"/>
  <c r="C259" i="12"/>
  <c r="C258" i="12"/>
  <c r="C257" i="12"/>
  <c r="A262" i="12"/>
  <c r="A261" i="12"/>
  <c r="A260" i="12"/>
  <c r="A259" i="12"/>
  <c r="A258" i="12"/>
  <c r="A257" i="12"/>
  <c r="C247" i="12"/>
  <c r="C246" i="12"/>
  <c r="C245" i="12"/>
  <c r="C244" i="12"/>
  <c r="C243" i="12"/>
  <c r="C242" i="12"/>
  <c r="A247" i="12"/>
  <c r="A246" i="12"/>
  <c r="A245" i="12"/>
  <c r="A244" i="12"/>
  <c r="A243" i="12"/>
  <c r="A242" i="12"/>
  <c r="C232" i="12"/>
  <c r="C231" i="12"/>
  <c r="C230" i="12"/>
  <c r="C229" i="12"/>
  <c r="C228" i="12"/>
  <c r="C227" i="12"/>
  <c r="A232" i="12"/>
  <c r="A231" i="12"/>
  <c r="A230" i="12"/>
  <c r="A229" i="12"/>
  <c r="A228" i="12"/>
  <c r="A227" i="12"/>
  <c r="C216" i="12"/>
  <c r="C215" i="12"/>
  <c r="C214" i="12"/>
  <c r="C213" i="12"/>
  <c r="C212" i="12"/>
  <c r="C211" i="12"/>
  <c r="A216" i="12"/>
  <c r="A215" i="12"/>
  <c r="A214" i="12"/>
  <c r="A213" i="12"/>
  <c r="A212" i="12"/>
  <c r="A211" i="12"/>
  <c r="C200" i="12"/>
  <c r="C199" i="12"/>
  <c r="C198" i="12"/>
  <c r="C197" i="12"/>
  <c r="C196" i="12"/>
  <c r="C195" i="12"/>
  <c r="A200" i="12"/>
  <c r="A199" i="12"/>
  <c r="A198" i="12"/>
  <c r="A197" i="12"/>
  <c r="A196" i="12"/>
  <c r="A195" i="12"/>
  <c r="C184" i="12"/>
  <c r="C183" i="12"/>
  <c r="C182" i="12"/>
  <c r="C181" i="12"/>
  <c r="C180" i="12"/>
  <c r="C179" i="12"/>
  <c r="A184" i="12"/>
  <c r="A183" i="12"/>
  <c r="A182" i="12"/>
  <c r="A181" i="12"/>
  <c r="A180" i="12"/>
  <c r="A179" i="12"/>
  <c r="C168" i="12"/>
  <c r="C167" i="12"/>
  <c r="C166" i="12"/>
  <c r="C165" i="12"/>
  <c r="C164" i="12"/>
  <c r="C163" i="12"/>
  <c r="A168" i="12"/>
  <c r="A167" i="12"/>
  <c r="A166" i="12"/>
  <c r="A165" i="12"/>
  <c r="A164" i="12"/>
  <c r="A163" i="12"/>
  <c r="C152" i="12"/>
  <c r="C151" i="12"/>
  <c r="C150" i="12"/>
  <c r="C149" i="12"/>
  <c r="C148" i="12"/>
  <c r="C147" i="12"/>
  <c r="A152" i="12"/>
  <c r="A151" i="12"/>
  <c r="A150" i="12"/>
  <c r="A149" i="12"/>
  <c r="A148" i="12"/>
  <c r="A147" i="12"/>
  <c r="C136" i="12"/>
  <c r="C135" i="12"/>
  <c r="C134" i="12"/>
  <c r="C133" i="12"/>
  <c r="C132" i="12"/>
  <c r="C131" i="12"/>
  <c r="A136" i="12"/>
  <c r="A135" i="12"/>
  <c r="A134" i="12"/>
  <c r="A133" i="12"/>
  <c r="A132" i="12"/>
  <c r="A131" i="12"/>
  <c r="C104" i="12"/>
  <c r="C103" i="12"/>
  <c r="C102" i="12"/>
  <c r="C101" i="12"/>
  <c r="C100" i="12"/>
  <c r="C99" i="12"/>
  <c r="C88" i="12"/>
  <c r="C87" i="12"/>
  <c r="C86" i="12"/>
  <c r="C85" i="12"/>
  <c r="C84" i="12"/>
  <c r="C83" i="12"/>
  <c r="C72" i="12"/>
  <c r="C71" i="12"/>
  <c r="C70" i="12"/>
  <c r="C69" i="12"/>
  <c r="C68" i="12"/>
  <c r="C67" i="12"/>
  <c r="C56" i="12"/>
  <c r="C55" i="12"/>
  <c r="C54" i="12"/>
  <c r="C53" i="12"/>
  <c r="C52" i="12"/>
  <c r="C51" i="12"/>
  <c r="C40" i="12"/>
  <c r="C39" i="12"/>
  <c r="C38" i="12"/>
  <c r="C37" i="12"/>
  <c r="C36" i="12"/>
  <c r="C35" i="12"/>
  <c r="C24" i="12"/>
  <c r="C23" i="12"/>
  <c r="C22" i="12"/>
  <c r="C21" i="12"/>
  <c r="C20" i="12"/>
  <c r="C19" i="12"/>
  <c r="C120" i="12"/>
  <c r="C119" i="12"/>
  <c r="C118" i="12"/>
  <c r="C117" i="12"/>
  <c r="C116" i="12"/>
  <c r="C115" i="12"/>
  <c r="A120" i="12"/>
  <c r="A119" i="12"/>
  <c r="A118" i="12"/>
  <c r="A117" i="12"/>
  <c r="A116" i="12"/>
  <c r="A115" i="12"/>
  <c r="D117" i="12" l="1"/>
  <c r="D133" i="12"/>
  <c r="D150" i="12"/>
  <c r="D165" i="12"/>
  <c r="D181" i="12"/>
  <c r="D197" i="12"/>
  <c r="D213" i="12"/>
  <c r="D229" i="12"/>
  <c r="D244" i="12"/>
  <c r="D259" i="12"/>
  <c r="D274" i="12"/>
  <c r="D289" i="12"/>
  <c r="D305" i="12"/>
  <c r="K126" i="13"/>
  <c r="K125" i="13"/>
  <c r="K124" i="13"/>
  <c r="K123" i="13"/>
  <c r="K122" i="13"/>
  <c r="K121" i="13"/>
  <c r="J126" i="13"/>
  <c r="J125" i="13"/>
  <c r="J124" i="13"/>
  <c r="J123" i="13"/>
  <c r="J122" i="13"/>
  <c r="J121" i="13"/>
  <c r="K110" i="13"/>
  <c r="K109" i="13"/>
  <c r="K108" i="13"/>
  <c r="K107" i="13"/>
  <c r="K106" i="13"/>
  <c r="K105" i="13"/>
  <c r="J110" i="13"/>
  <c r="J109" i="13"/>
  <c r="J108" i="13"/>
  <c r="J107" i="13"/>
  <c r="J106" i="13"/>
  <c r="J105" i="13"/>
  <c r="L94" i="13"/>
  <c r="L93" i="13"/>
  <c r="L92" i="13"/>
  <c r="L91" i="13"/>
  <c r="L90" i="13"/>
  <c r="L89" i="13"/>
  <c r="K94" i="13"/>
  <c r="K93" i="13"/>
  <c r="K92" i="13"/>
  <c r="K91" i="13"/>
  <c r="K90" i="13"/>
  <c r="K89" i="13"/>
  <c r="J78" i="13"/>
  <c r="J77" i="13"/>
  <c r="J76" i="13"/>
  <c r="J75" i="13"/>
  <c r="J74" i="13"/>
  <c r="J73" i="13"/>
  <c r="K78" i="13"/>
  <c r="K77" i="13"/>
  <c r="K76" i="13"/>
  <c r="K75" i="13"/>
  <c r="K74" i="13"/>
  <c r="K73" i="13"/>
  <c r="C140" i="13"/>
  <c r="C126" i="13"/>
  <c r="C125" i="13"/>
  <c r="C124" i="13"/>
  <c r="C123" i="13"/>
  <c r="C122" i="13"/>
  <c r="C121" i="13"/>
  <c r="C110" i="13"/>
  <c r="C109" i="13"/>
  <c r="C108" i="13"/>
  <c r="C107" i="13"/>
  <c r="C106" i="13"/>
  <c r="C105" i="13"/>
  <c r="C94" i="13"/>
  <c r="C93" i="13"/>
  <c r="C92" i="13"/>
  <c r="C91" i="13"/>
  <c r="C90" i="13"/>
  <c r="C89" i="13"/>
  <c r="C78" i="13"/>
  <c r="C77" i="13"/>
  <c r="C76" i="13"/>
  <c r="C75" i="13"/>
  <c r="C74" i="13"/>
  <c r="C73" i="13"/>
  <c r="J62" i="13"/>
  <c r="J61" i="13"/>
  <c r="J60" i="13"/>
  <c r="J59" i="13"/>
  <c r="J58" i="13"/>
  <c r="J57" i="13"/>
  <c r="I62" i="13"/>
  <c r="I61" i="13"/>
  <c r="I60" i="13"/>
  <c r="I59" i="13"/>
  <c r="I58" i="13"/>
  <c r="I57" i="13"/>
  <c r="C62" i="13"/>
  <c r="C61" i="13"/>
  <c r="C60" i="13"/>
  <c r="C59" i="13"/>
  <c r="C58" i="13"/>
  <c r="C57" i="13"/>
  <c r="C46" i="13"/>
  <c r="C45" i="13"/>
  <c r="C44" i="13"/>
  <c r="C43" i="13"/>
  <c r="C42" i="13"/>
  <c r="C41" i="13"/>
  <c r="I126" i="13"/>
  <c r="I125" i="13"/>
  <c r="I124" i="13"/>
  <c r="I123" i="13"/>
  <c r="I122" i="13"/>
  <c r="I121" i="13"/>
  <c r="I110" i="13"/>
  <c r="I109" i="13"/>
  <c r="I108" i="13"/>
  <c r="I107" i="13"/>
  <c r="I106" i="13"/>
  <c r="I105" i="13"/>
  <c r="J90" i="13"/>
  <c r="J94" i="13"/>
  <c r="J93" i="13"/>
  <c r="J92" i="13"/>
  <c r="J91" i="13"/>
  <c r="J89" i="13"/>
  <c r="I78" i="13"/>
  <c r="I77" i="13"/>
  <c r="I76" i="13"/>
  <c r="I75" i="13"/>
  <c r="I74" i="13"/>
  <c r="I73" i="13"/>
  <c r="H62" i="13"/>
  <c r="H61" i="13"/>
  <c r="H60" i="13"/>
  <c r="H59" i="13"/>
  <c r="H58" i="13"/>
  <c r="H57" i="13"/>
  <c r="A243" i="11"/>
  <c r="A244" i="11"/>
  <c r="A245" i="11"/>
  <c r="A246" i="11"/>
  <c r="A247" i="11"/>
  <c r="A248" i="11"/>
  <c r="A228" i="11"/>
  <c r="A229" i="11"/>
  <c r="A230" i="11"/>
  <c r="A231" i="11"/>
  <c r="A232" i="11"/>
  <c r="A227" i="11"/>
  <c r="A212" i="11"/>
  <c r="A213" i="11"/>
  <c r="A214" i="11"/>
  <c r="A215" i="11"/>
  <c r="A216" i="11"/>
  <c r="A211" i="11"/>
  <c r="A196" i="11"/>
  <c r="A197" i="11"/>
  <c r="A198" i="11"/>
  <c r="A199" i="11"/>
  <c r="A200" i="11"/>
  <c r="A195" i="11"/>
  <c r="A180" i="11"/>
  <c r="A181" i="11"/>
  <c r="A182" i="11"/>
  <c r="A183" i="11"/>
  <c r="A184" i="11"/>
  <c r="A179" i="11"/>
  <c r="D181" i="11" s="1"/>
  <c r="A164" i="11"/>
  <c r="A165" i="11"/>
  <c r="A166" i="11"/>
  <c r="A167" i="11"/>
  <c r="A168" i="11"/>
  <c r="A163" i="11"/>
  <c r="A148" i="11"/>
  <c r="A149" i="11"/>
  <c r="A150" i="11"/>
  <c r="A151" i="11"/>
  <c r="A152" i="11"/>
  <c r="A147" i="11"/>
  <c r="A132" i="11"/>
  <c r="A133" i="11"/>
  <c r="A134" i="11"/>
  <c r="A135" i="11"/>
  <c r="A136" i="11"/>
  <c r="A131" i="11"/>
  <c r="A116" i="11"/>
  <c r="A117" i="11"/>
  <c r="A118" i="11"/>
  <c r="A119" i="11"/>
  <c r="A120" i="11"/>
  <c r="A115" i="11"/>
  <c r="D117" i="11" s="1"/>
  <c r="A100" i="11"/>
  <c r="A101" i="11"/>
  <c r="A102" i="11"/>
  <c r="A103" i="11"/>
  <c r="A104" i="11"/>
  <c r="A99" i="11"/>
  <c r="A84" i="11"/>
  <c r="A85" i="11"/>
  <c r="A86" i="11"/>
  <c r="A87" i="11"/>
  <c r="A88" i="11"/>
  <c r="A83" i="11"/>
  <c r="D85" i="11" s="1"/>
  <c r="A68" i="11"/>
  <c r="A69" i="11"/>
  <c r="A70" i="11"/>
  <c r="A71" i="11"/>
  <c r="A72" i="11"/>
  <c r="A67" i="11"/>
  <c r="A52" i="11"/>
  <c r="A53" i="11"/>
  <c r="A54" i="11"/>
  <c r="A55" i="11"/>
  <c r="A56" i="11"/>
  <c r="A51" i="11"/>
  <c r="D53" i="11" s="1"/>
  <c r="A36" i="11"/>
  <c r="A37" i="11"/>
  <c r="A38" i="11"/>
  <c r="A39" i="11"/>
  <c r="A40" i="11"/>
  <c r="A35" i="11"/>
  <c r="A20" i="11"/>
  <c r="A21" i="11"/>
  <c r="A22" i="11"/>
  <c r="A23" i="11"/>
  <c r="A24" i="11"/>
  <c r="A19" i="11"/>
  <c r="D21" i="11" s="1"/>
  <c r="A100" i="12"/>
  <c r="A101" i="12"/>
  <c r="A102" i="12"/>
  <c r="A103" i="12"/>
  <c r="A104" i="12"/>
  <c r="A99" i="12"/>
  <c r="A84" i="12"/>
  <c r="A85" i="12"/>
  <c r="A86" i="12"/>
  <c r="A87" i="12"/>
  <c r="A88" i="12"/>
  <c r="A83" i="12"/>
  <c r="A67" i="12"/>
  <c r="A68" i="12"/>
  <c r="A69" i="12"/>
  <c r="A70" i="12"/>
  <c r="A71" i="12"/>
  <c r="A72" i="12"/>
  <c r="A52" i="12"/>
  <c r="A53" i="12"/>
  <c r="A54" i="12"/>
  <c r="A55" i="12"/>
  <c r="A56" i="12"/>
  <c r="A51" i="12"/>
  <c r="A36" i="12"/>
  <c r="A37" i="12"/>
  <c r="A38" i="12"/>
  <c r="A39" i="12"/>
  <c r="A40" i="12"/>
  <c r="A35" i="12"/>
  <c r="A20" i="12"/>
  <c r="A21" i="12"/>
  <c r="A22" i="12"/>
  <c r="A23" i="12"/>
  <c r="A24" i="12"/>
  <c r="A19" i="12"/>
  <c r="D21" i="12" s="1"/>
  <c r="B142" i="13"/>
  <c r="B29" i="13"/>
  <c r="B140" i="13"/>
  <c r="B139" i="13"/>
  <c r="B138" i="13"/>
  <c r="B137" i="13"/>
  <c r="C30" i="13"/>
  <c r="C29" i="13"/>
  <c r="C28" i="13"/>
  <c r="C27" i="13"/>
  <c r="C26" i="13"/>
  <c r="A142" i="13"/>
  <c r="A29" i="13"/>
  <c r="A140" i="13"/>
  <c r="A139" i="13"/>
  <c r="A26" i="13"/>
  <c r="A137" i="13"/>
  <c r="B122" i="13"/>
  <c r="B123" i="13"/>
  <c r="B124" i="13"/>
  <c r="B125" i="13"/>
  <c r="B126" i="13"/>
  <c r="B121" i="13"/>
  <c r="B106" i="13"/>
  <c r="B107" i="13"/>
  <c r="B108" i="13"/>
  <c r="B109" i="13"/>
  <c r="B110" i="13"/>
  <c r="B105" i="13"/>
  <c r="B90" i="13"/>
  <c r="B91" i="13"/>
  <c r="B92" i="13"/>
  <c r="B93" i="13"/>
  <c r="B94" i="13"/>
  <c r="B89" i="13"/>
  <c r="B74" i="13"/>
  <c r="B75" i="13"/>
  <c r="B76" i="13"/>
  <c r="B77" i="13"/>
  <c r="B78" i="13"/>
  <c r="B73" i="13"/>
  <c r="B58" i="13"/>
  <c r="B59" i="13"/>
  <c r="B60" i="13"/>
  <c r="B61" i="13"/>
  <c r="B62" i="13"/>
  <c r="B57" i="13"/>
  <c r="B44" i="13"/>
  <c r="B45" i="13"/>
  <c r="B46" i="13"/>
  <c r="B42" i="13"/>
  <c r="B43" i="13"/>
  <c r="B41" i="13"/>
  <c r="B28" i="13"/>
  <c r="A122" i="13"/>
  <c r="A123" i="13"/>
  <c r="A124" i="13"/>
  <c r="A125" i="13"/>
  <c r="A126" i="13"/>
  <c r="A121" i="13"/>
  <c r="A106" i="13"/>
  <c r="A107" i="13"/>
  <c r="A108" i="13"/>
  <c r="A109" i="13"/>
  <c r="A110" i="13"/>
  <c r="A105" i="13"/>
  <c r="A90" i="13"/>
  <c r="A91" i="13"/>
  <c r="A92" i="13"/>
  <c r="A93" i="13"/>
  <c r="A94" i="13"/>
  <c r="A89" i="13"/>
  <c r="A74" i="13"/>
  <c r="A75" i="13"/>
  <c r="A76" i="13"/>
  <c r="A77" i="13"/>
  <c r="A78" i="13"/>
  <c r="A73" i="13"/>
  <c r="A58" i="13"/>
  <c r="A59" i="13"/>
  <c r="A60" i="13"/>
  <c r="A61" i="13"/>
  <c r="A62" i="13"/>
  <c r="A57" i="13"/>
  <c r="A42" i="13"/>
  <c r="A43" i="13"/>
  <c r="A44" i="13"/>
  <c r="A45" i="13"/>
  <c r="A46" i="13"/>
  <c r="A41" i="13"/>
  <c r="D149" i="11" l="1"/>
  <c r="D53" i="12"/>
  <c r="D85" i="12"/>
  <c r="D37" i="12"/>
  <c r="D102" i="12"/>
  <c r="D69" i="12"/>
  <c r="D213" i="11"/>
  <c r="D245" i="11"/>
  <c r="D37" i="11"/>
  <c r="D69" i="11"/>
  <c r="D101" i="11"/>
  <c r="D133" i="11"/>
  <c r="D165" i="11"/>
  <c r="D198" i="11"/>
  <c r="D229" i="11"/>
  <c r="B30" i="13"/>
  <c r="B27" i="13"/>
  <c r="C142" i="13"/>
  <c r="C141" i="13"/>
  <c r="C139" i="13"/>
  <c r="C138" i="13"/>
  <c r="C25" i="13"/>
  <c r="A30" i="13"/>
  <c r="B141" i="13"/>
  <c r="B26" i="13"/>
  <c r="B25" i="13"/>
  <c r="A141" i="13"/>
  <c r="A28" i="13"/>
  <c r="A27" i="13"/>
  <c r="A138" i="13"/>
  <c r="A25" i="13"/>
</calcChain>
</file>

<file path=xl/sharedStrings.xml><?xml version="1.0" encoding="utf-8"?>
<sst xmlns="http://schemas.openxmlformats.org/spreadsheetml/2006/main" count="508" uniqueCount="312">
  <si>
    <t>Liver</t>
  </si>
  <si>
    <t>Brain</t>
  </si>
  <si>
    <t>Spleen</t>
  </si>
  <si>
    <t>Heart</t>
  </si>
  <si>
    <t>Thymus</t>
  </si>
  <si>
    <t>F</t>
  </si>
  <si>
    <t>Anova: Single Factor</t>
  </si>
  <si>
    <t>SUMMARY</t>
  </si>
  <si>
    <t>Groups</t>
  </si>
  <si>
    <t>Count</t>
  </si>
  <si>
    <t>Sum</t>
  </si>
  <si>
    <t>Average</t>
  </si>
  <si>
    <t>Variance</t>
  </si>
  <si>
    <t>ANOVA</t>
  </si>
  <si>
    <t>Source of Variation</t>
  </si>
  <si>
    <t>SS</t>
  </si>
  <si>
    <t>df</t>
  </si>
  <si>
    <t>MS</t>
  </si>
  <si>
    <t>P-value</t>
  </si>
  <si>
    <t>F crit</t>
  </si>
  <si>
    <t>Between Groups</t>
  </si>
  <si>
    <t>Within Groups</t>
  </si>
  <si>
    <t>Total</t>
  </si>
  <si>
    <t>Column 1</t>
  </si>
  <si>
    <t>Column 2</t>
  </si>
  <si>
    <t>BUN</t>
  </si>
  <si>
    <t>ALT</t>
  </si>
  <si>
    <t>AST</t>
  </si>
  <si>
    <t>CK</t>
  </si>
  <si>
    <t>Genotype</t>
  </si>
  <si>
    <t>Sex</t>
  </si>
  <si>
    <t>Kidneys</t>
  </si>
  <si>
    <t>WT</t>
  </si>
  <si>
    <t>HETERO</t>
  </si>
  <si>
    <t>eartag</t>
  </si>
  <si>
    <t>BW + eartag</t>
  </si>
  <si>
    <t>BW, corrected</t>
  </si>
  <si>
    <t>eartag ID</t>
  </si>
  <si>
    <t xml:space="preserve">   </t>
  </si>
  <si>
    <t>Proj ID</t>
  </si>
  <si>
    <t xml:space="preserve">mg/dL </t>
  </si>
  <si>
    <t xml:space="preserve"> </t>
  </si>
  <si>
    <t>CREAT</t>
  </si>
  <si>
    <t>CA</t>
  </si>
  <si>
    <t>CHOL</t>
  </si>
  <si>
    <t>U/L</t>
  </si>
  <si>
    <t>mg/dL</t>
  </si>
  <si>
    <t>GLU</t>
  </si>
  <si>
    <t xml:space="preserve">mg/dL  </t>
  </si>
  <si>
    <t>TPROT</t>
  </si>
  <si>
    <t>g/dL</t>
  </si>
  <si>
    <t>ALB</t>
  </si>
  <si>
    <t xml:space="preserve">g/dL </t>
  </si>
  <si>
    <t>LDH</t>
  </si>
  <si>
    <t>TBILI</t>
  </si>
  <si>
    <t>PHOS</t>
  </si>
  <si>
    <t>TRIG</t>
  </si>
  <si>
    <t>ALP</t>
  </si>
  <si>
    <t>T-test</t>
  </si>
  <si>
    <t>Thymus weight</t>
  </si>
  <si>
    <t>Heart Weight</t>
  </si>
  <si>
    <t>Spleen weight</t>
  </si>
  <si>
    <t>Liver weight</t>
  </si>
  <si>
    <t>Kidney weight</t>
  </si>
  <si>
    <t>Project #</t>
  </si>
  <si>
    <t>% Brain weight/body weight</t>
  </si>
  <si>
    <t>Brain weight</t>
  </si>
  <si>
    <t>% Thymus weight/brain weight</t>
  </si>
  <si>
    <t>% Heart weight/brain weight</t>
  </si>
  <si>
    <t>% Spleen weight/brain weight</t>
  </si>
  <si>
    <t>% Liver weight/brain weight</t>
  </si>
  <si>
    <t>% Kidney weight/brain weight</t>
  </si>
  <si>
    <t>WBC count (K/ul)</t>
  </si>
  <si>
    <t>NE absolute K/ul)</t>
  </si>
  <si>
    <t>LY, absolute (K/ul)</t>
  </si>
  <si>
    <t>MO, absolute (K/ul)</t>
  </si>
  <si>
    <t>EO, absolute (K/ul)</t>
  </si>
  <si>
    <t>BA, absolute (K/ul)</t>
  </si>
  <si>
    <t>NE %</t>
  </si>
  <si>
    <t>LY %</t>
  </si>
  <si>
    <t>MO %</t>
  </si>
  <si>
    <t>EO %</t>
  </si>
  <si>
    <t>BA %</t>
  </si>
  <si>
    <t>HCT (%)</t>
  </si>
  <si>
    <t>MCV (fL)</t>
  </si>
  <si>
    <t>MCH (pg)</t>
  </si>
  <si>
    <t>MCHC (g/dL)</t>
  </si>
  <si>
    <t>WBC count (K/uL)</t>
  </si>
  <si>
    <t>Neutrophil, absolute count (NE) (K/uL)</t>
  </si>
  <si>
    <t>Lymphocyte, absolute (LY) (K/uL)</t>
  </si>
  <si>
    <t>Monocyte absolute (MO) (K/uL)</t>
  </si>
  <si>
    <t>Eosinophil absolute (EO) (K/uL)</t>
  </si>
  <si>
    <t>Basophil absolute (BA) (K/uL)</t>
  </si>
  <si>
    <t>Neutrophil %</t>
  </si>
  <si>
    <t>Lymphocyte %</t>
  </si>
  <si>
    <t>Monocyte %</t>
  </si>
  <si>
    <t>Eosinophil %</t>
  </si>
  <si>
    <t>Basophil %</t>
  </si>
  <si>
    <t>RBC (M/uL)</t>
  </si>
  <si>
    <t>Hb  (g/dL)</t>
  </si>
  <si>
    <t>HCT %</t>
  </si>
  <si>
    <t>PLT (K/uL)</t>
  </si>
  <si>
    <t>WBC count, normal range:  1.8-10.7</t>
  </si>
  <si>
    <t>Neutrophil, absolute count, normal range: 0.1-2.4</t>
  </si>
  <si>
    <t>Lymphocyte, absolute count, normal range: 0.9-9.3</t>
  </si>
  <si>
    <t>Monocyte, absolute count, normal range: 0.0-0.4</t>
  </si>
  <si>
    <t>Eosinophil, absolute count, normal range: 0.0-0.2</t>
  </si>
  <si>
    <t>Basophil, absolute count, normal range: 0.0-0.2</t>
  </si>
  <si>
    <t>Neutrophil, percentage, normal range: 6.6-38.9</t>
  </si>
  <si>
    <t>Lymphocyte, percentage, normal range: 55.8-91.6</t>
  </si>
  <si>
    <t>Monocyte, percentage, normal range: 0.0-7.5</t>
  </si>
  <si>
    <t>Eosinophil, percentage, normal range: 0.0-3.9</t>
  </si>
  <si>
    <t>Basophil, percentage, normal range: 0.0-2.0</t>
  </si>
  <si>
    <t>RBC, normal range: 6.36-9.42</t>
  </si>
  <si>
    <t>Hemoglobin, normal range: 11.0-15.1</t>
  </si>
  <si>
    <t>Hematocrit, normal range: 35.1-45.4</t>
  </si>
  <si>
    <t>Mean Corpuscular Volume, normal range: 45.4-60.3</t>
  </si>
  <si>
    <t>Mean Corpuscular Hemoglobin, normal range: 14.1-19.3</t>
  </si>
  <si>
    <t>PCV (%)</t>
  </si>
  <si>
    <t>Mean Corpuscular Hemoglobin Concentration, normal range: 30.2-34.2</t>
  </si>
  <si>
    <t>RDW (%)</t>
  </si>
  <si>
    <t>Red Cell Distribution Width, normal range: 12.4-27.0</t>
  </si>
  <si>
    <t>Platelet Count, normal range: 592-2972</t>
  </si>
  <si>
    <t>Packed Cell Volume (manual) percentage, normal range: 33-50</t>
  </si>
  <si>
    <t>Body weight corrected</t>
  </si>
  <si>
    <t xml:space="preserve">Yellow columns represent: </t>
  </si>
  <si>
    <t>Green columns represent:</t>
  </si>
  <si>
    <t xml:space="preserve">Blue columns represent: </t>
  </si>
  <si>
    <t>RBC</t>
  </si>
  <si>
    <t>Hb</t>
  </si>
  <si>
    <t xml:space="preserve">MCV </t>
  </si>
  <si>
    <t>MCH</t>
  </si>
  <si>
    <t xml:space="preserve">MCHC </t>
  </si>
  <si>
    <t xml:space="preserve">PLT </t>
  </si>
  <si>
    <t>PCV %</t>
  </si>
  <si>
    <t>Glucose (GLU) (mg/dL)</t>
  </si>
  <si>
    <t>BUN (mg/dL)</t>
  </si>
  <si>
    <t>Creatinine (CREAT) (mg/dL)</t>
  </si>
  <si>
    <t>Total Protein (TPROT) (g/dL)</t>
  </si>
  <si>
    <t>Albumin (ALB) (g/dL)</t>
  </si>
  <si>
    <t>ALT (U/L)</t>
  </si>
  <si>
    <t>AST (U/L)</t>
  </si>
  <si>
    <t>LDH (U/L)</t>
  </si>
  <si>
    <t>Total Bilirubin (TBILI) (mg/dL)</t>
  </si>
  <si>
    <t>Calcium (CA) (mg/dL)</t>
  </si>
  <si>
    <t>Inorganic Phosphorus (PHOS) (mg/dL)</t>
  </si>
  <si>
    <t>Cholesterol (CHOL) (mg/dL)</t>
  </si>
  <si>
    <t>Triglyceride (TRIG) (mg/dL)</t>
  </si>
  <si>
    <t>Alkaline Phosphatase (ALP) (U/L)</t>
  </si>
  <si>
    <t>Creatine Kinase (CK) (U/L)</t>
  </si>
  <si>
    <t>ALL WEIGHT VALUES REPRESENTED IN GRAMS (g)</t>
  </si>
  <si>
    <t>M</t>
  </si>
  <si>
    <t>21-03A</t>
  </si>
  <si>
    <t>21-03 B</t>
  </si>
  <si>
    <t>21-03 C</t>
  </si>
  <si>
    <t>21-03 D</t>
  </si>
  <si>
    <t>21-03 E</t>
  </si>
  <si>
    <t>21-03 F</t>
  </si>
  <si>
    <t>KI</t>
  </si>
  <si>
    <t>ORS/DVR Mouse Phenotyping Service</t>
  </si>
  <si>
    <t>Project number: 21-03</t>
  </si>
  <si>
    <t>Investigator(s):  Knepper, Kikuchi</t>
  </si>
  <si>
    <t>Genetic manipulation: Beta Catenin KI; Ctnnb1 A551/A552 KI</t>
  </si>
  <si>
    <t>Pathologist: Starost</t>
  </si>
  <si>
    <t>Date Completed: 5/21/2021</t>
  </si>
  <si>
    <t>Animal ID:</t>
  </si>
  <si>
    <t>21-03A (771; Male; Beta Catenin WT; DOB 2/1/2021; DON 4/2/2021)</t>
  </si>
  <si>
    <t>21-03B (774; Male; Beta Catenin WT; DOB 2/5/2021; DON 4/2/2021)</t>
  </si>
  <si>
    <t>21-03C (780; Male; Beta Catenin WT; DOB 2/1/2021; DON 4/2/2021)</t>
  </si>
  <si>
    <t>21-03D (768; Male; Beta Catenin KI; DOB 2/1/2021; DON 4/2/2021)</t>
  </si>
  <si>
    <t>21-03E (769; Male; Beta Catenin KI; DOB 2/1/2021; DON 4/2/2021)</t>
  </si>
  <si>
    <t>21-03F (770; Male; Beta Catenin KI; DOB 2/1/2021; DON 4/2/2021)</t>
  </si>
  <si>
    <r>
      <t>I.  Body/Organ weights</t>
    </r>
    <r>
      <rPr>
        <sz val="10"/>
        <color indexed="8"/>
        <rFont val="Arial"/>
        <family val="2"/>
      </rPr>
      <t xml:space="preserve"> (see attached Excel file for complete data):</t>
    </r>
  </si>
  <si>
    <t>The following weights were obtained at necropsy:</t>
  </si>
  <si>
    <t>Body</t>
  </si>
  <si>
    <t>The following comparisons of mutant homozygotes and wild types were made</t>
  </si>
  <si>
    <t>Body weight</t>
  </si>
  <si>
    <t>Heart to Brain weight ratio</t>
  </si>
  <si>
    <t>Liver to Brain weight ratio</t>
  </si>
  <si>
    <t>Spleen to Brain weight ratio</t>
  </si>
  <si>
    <t>Kidney to Brain weight ratio</t>
  </si>
  <si>
    <t>Thymus to Brain weight ratio</t>
  </si>
  <si>
    <t>Brain to body weight ratio</t>
  </si>
  <si>
    <t>Results: No significant differences noted.</t>
  </si>
  <si>
    <r>
      <t>II. Hematology</t>
    </r>
    <r>
      <rPr>
        <sz val="12"/>
        <color indexed="8"/>
        <rFont val="Arial"/>
        <family val="2"/>
      </rPr>
      <t xml:space="preserve"> (see attached Excel file for complete data):</t>
    </r>
  </si>
  <si>
    <t>The following values were measured:</t>
  </si>
  <si>
    <t>Hemoglobin</t>
  </si>
  <si>
    <t>WBC count</t>
  </si>
  <si>
    <t>Neutrophil count*</t>
  </si>
  <si>
    <t>Eosinophil count*</t>
  </si>
  <si>
    <t>Hematocrit</t>
  </si>
  <si>
    <t>MCV</t>
  </si>
  <si>
    <t>Lymphocyte count*</t>
  </si>
  <si>
    <t>Basophil count*</t>
  </si>
  <si>
    <t>RBC count</t>
  </si>
  <si>
    <t>MCHC</t>
  </si>
  <si>
    <t>Monocyte count*</t>
  </si>
  <si>
    <t>Platelet count</t>
  </si>
  <si>
    <t>* = absolute value</t>
  </si>
  <si>
    <t xml:space="preserve">Results: No significant differences noted. </t>
  </si>
  <si>
    <r>
      <t>III. Serum Chemistries</t>
    </r>
    <r>
      <rPr>
        <sz val="12"/>
        <color indexed="8"/>
        <rFont val="Arial"/>
        <family val="2"/>
      </rPr>
      <t xml:space="preserve"> (see attached Excel file for complete data):</t>
    </r>
  </si>
  <si>
    <t>The following analytes were measured:</t>
  </si>
  <si>
    <t>Glucose</t>
  </si>
  <si>
    <t>Calcium</t>
  </si>
  <si>
    <t>Cholesterol</t>
  </si>
  <si>
    <t>Bilirubin, total</t>
  </si>
  <si>
    <t>Triglycerides</t>
  </si>
  <si>
    <t>Phosphorus, inorganic</t>
  </si>
  <si>
    <t>Protein, total</t>
  </si>
  <si>
    <t>Albumin</t>
  </si>
  <si>
    <t>Alkaline Phosphatase</t>
  </si>
  <si>
    <t>Creatine Kinase</t>
  </si>
  <si>
    <t>Creatinine</t>
  </si>
  <si>
    <t>GGT</t>
  </si>
  <si>
    <t xml:space="preserve">    Results: Calcium in the KI were significantly higher than WT (p=0.015) however all values fall within reference range. </t>
  </si>
  <si>
    <t>IV. Gross Diagnoses: None</t>
  </si>
  <si>
    <r>
      <t>V.  Histopathologic diagnoses</t>
    </r>
    <r>
      <rPr>
        <sz val="12"/>
        <color indexed="8"/>
        <rFont val="Arial"/>
        <family val="2"/>
      </rPr>
      <t xml:space="preserve"> (see attached report for full list of findings)</t>
    </r>
  </si>
  <si>
    <t>Unless noted in the report, the following organs were examined microscopically in all mice:</t>
  </si>
  <si>
    <t>Skin</t>
  </si>
  <si>
    <t>Thyroid glands</t>
  </si>
  <si>
    <t>Lymph nodes</t>
  </si>
  <si>
    <t>Skeletal muscle</t>
  </si>
  <si>
    <t>Salivary glands</t>
  </si>
  <si>
    <t>Sciatic nerve</t>
  </si>
  <si>
    <t>Pancreas</t>
  </si>
  <si>
    <t>Trachea</t>
  </si>
  <si>
    <t>GI tract (all levels)</t>
  </si>
  <si>
    <t>Spinal Cord</t>
  </si>
  <si>
    <t>Esophagus</t>
  </si>
  <si>
    <t>Reproductive tract</t>
  </si>
  <si>
    <t>Femur, tibia and stifle joint</t>
  </si>
  <si>
    <t>Lungs</t>
  </si>
  <si>
    <t>Adrenal glands</t>
  </si>
  <si>
    <t>Teeth</t>
  </si>
  <si>
    <t>Nasal sinuses</t>
  </si>
  <si>
    <t>Gall bladder</t>
  </si>
  <si>
    <t>Ears</t>
  </si>
  <si>
    <t>Urinary bladder</t>
  </si>
  <si>
    <t>Bone marrow</t>
  </si>
  <si>
    <t>Eyes</t>
  </si>
  <si>
    <t>Harderian glands</t>
  </si>
  <si>
    <t>Mammary glands (females)</t>
  </si>
  <si>
    <t>Pituitary gland</t>
  </si>
  <si>
    <t>Tongue</t>
  </si>
  <si>
    <t>Parathyroid glands</t>
  </si>
  <si>
    <t>Histologic findings:</t>
  </si>
  <si>
    <t>NON-PHENOTYPIC CHANGES:</t>
  </si>
  <si>
    <t>Stomach – Gastritis (A, B)</t>
  </si>
  <si>
    <t>Nasal cavity – Amyloid (A, B, C, D, F)</t>
  </si>
  <si>
    <t>Tail – Acanthosis (A, B)</t>
  </si>
  <si>
    <t>Tail – periosteal proliferation (B)</t>
  </si>
  <si>
    <t>Tail – crust (F)</t>
  </si>
  <si>
    <t>Thyroid gland – ectopic thymus (B, D)</t>
  </si>
  <si>
    <t xml:space="preserve">Liver – hepatitis (B) </t>
  </si>
  <si>
    <t>Preputial gland – cystic ducts (B, C, D, E, F)</t>
  </si>
  <si>
    <t>Parotid salivary gland – focal duct hyperplasia (D)</t>
  </si>
  <si>
    <t>Colon – colitis (D, E)</t>
  </si>
  <si>
    <t>Epididymis – sperm granuloma (E)</t>
  </si>
  <si>
    <t>Testis – dilated tubules (E)</t>
  </si>
  <si>
    <t>Pituitary gland – pars distalis cyst (F)</t>
  </si>
  <si>
    <t>Heart – focal mineral (F)</t>
  </si>
  <si>
    <t>VI. Conclusions:</t>
  </si>
  <si>
    <t xml:space="preserve">Overall, there were no distinct differences between the KI and WT mice. The histologic changes noted were incidental and not associated with any genotype. As for serum chemistry values, calcium was higher in KI mice however, all values for both KI and WT fell within the normal reference range. </t>
  </si>
  <si>
    <t>Matthew F. Starost DVM, PhD, Dipl. ACVP</t>
  </si>
  <si>
    <t>Veterinary Pathologist</t>
  </si>
  <si>
    <t>Division of Veterinary Resources</t>
  </si>
  <si>
    <t>National Institutes of Health</t>
  </si>
  <si>
    <t>9000 Rockville Pike</t>
  </si>
  <si>
    <t>Bldg. 14E, rm 119B</t>
  </si>
  <si>
    <t>Bethesda, MD 20892</t>
  </si>
  <si>
    <t>301-443-7251</t>
  </si>
  <si>
    <t>starostm@mail.nih.gov</t>
  </si>
  <si>
    <t>Completed: 5/21/2021</t>
  </si>
  <si>
    <t>Gross: Black mouse.</t>
  </si>
  <si>
    <t>Blood Smear:   77% Lymphocytes, 17% Neutrophils, 2% Monocytes, 4% Eosinophils</t>
  </si>
  <si>
    <t>Histopathology:</t>
  </si>
  <si>
    <t>Stomach – A focus of moderate neutrophilic infiltrate of the deep lamina propria and mild to moderate mucus metaplasia are observed.</t>
  </si>
  <si>
    <t>Nasal cavity – Amyloid is present.</t>
  </si>
  <si>
    <t>Tail – A few foci of mild acanthosis with mild dermal fibrosis are observed.</t>
  </si>
  <si>
    <t>Testis (2) – Few round, pyknotic, and fewer multinucleated spermatids are observed. These are also present in the epididymis and ductus deferens.</t>
  </si>
  <si>
    <t>Lesions are not observed in the skin, tongue, mandibular salivary gland (2), sublingual salivary gland (1), parotid salivary gland (2), extraorbital lacrimal gland (2), lymph nodes, thymus, thyroid gland (2), (parathyroid gland not examined), adrenal gland (2), pituitary gland, esophagus, peripheral nerves, trachea, ureter (2), eye (2), harderian gland (2), small intestine, cecum, colon, rectum, (anus not examined), lungs, liver, gallbladder, kidney (2), spleen, heart, epididymis (2), ductus deferens (1), urinary bladder, prostate  gland, brain, hind limb [2](bone, bone marrow, skeletal muscle, stifle joint), teeth, oral cavity, head, skull,  middle ear (2), inner ear (2), spinal cord, spinal column, sacrum, front limb [2](bone, bone marrow, skeletal muscle, shoulder and elbow joint),  front foot (2), hind foot (2), penis, bulbourethral gland (2), preputial gland (2), coagulating gland (2), seminal vesicle (2).</t>
  </si>
  <si>
    <t>Gross:</t>
  </si>
  <si>
    <t>Blood Smear:   % Lymphocytes,  % Neutrophils,  % Monocytes,  % Eosinophils</t>
  </si>
  <si>
    <t>Thyroid gland – A focus of ectopic thymus is present.</t>
  </si>
  <si>
    <t>Stomach – A small mild focus of eosinophils and neutrophils in the deep lamina propria and submucosa of the fundus is observed. A small focus of mucosal hyalinosis at the limiting ridge is observed.</t>
  </si>
  <si>
    <t>Liver – A few small inflammatory foci are observed.</t>
  </si>
  <si>
    <t>Nasal cavity – amyloid is present.</t>
  </si>
  <si>
    <t>Tail – Multifocal areas of mild acanthosis, orthokeratosis and dermal fibrosis are observed. A few caudal vertebrae have periosteal proliferation and/or new bone formation.</t>
  </si>
  <si>
    <t>Testis (2) – Rare round, pyknotic, and fewer multinucleated spermatids are observed. These are also present in the epididymis and ductus deferens.</t>
  </si>
  <si>
    <t>Preputial gland (2) – Multiple cystic ducts are observed.</t>
  </si>
  <si>
    <t>Lesions are not observed in the skin, mandibular salivary gland (2), sublingual salivary gland (2), parotid salivary gland (2), extraorbital lacrimal gland (2), pancreas, tongue, thymus, lymph nodes, thyroid gland (2), parathyroid gland (1), adrenal gland (1), pituitary gland, peripheral nerves, esophagus, trachea, ureter (1), small intestine. Cecum, colon, rectum, anus, lungs, gallbladder, spleen, kidney (2), heart, testis (2), epididymis (2), ductus deferens (2), urinary bladder, prostate gland, brain, hind limb [2](bone, bone marrow, skeletal muscle, stifle joint), oral cavity, teeth, head ,skull, middle ear (2), inner ear (2), spinal cord, spinal column, sacrum, front limb [2](bone, bone marrow, skeletal muscle, shoulder and elbow joint), front foot (2), hind foot (2), penis, urethra, bulbourethral gland (2), seminal vesicle (2), coagulating gland (2).</t>
  </si>
  <si>
    <t>Thyroid gland (2) – The follicular epithelial cells are swollen with colloid.</t>
  </si>
  <si>
    <t>Lesions are not observed in the skin, parotid salivary gland (2), mandibular salivary gland (2), extraorbital lacrimal gland (2), sublingual salivary gland (1), tongue, pancreas, lymph nodes, thymus, parathyroid gland (2), adrenal gland (2), pituitary gland, peripheral nerves, trachea, esophagus, ureter (2), eye (2), harderian gland (2), stomach, small intestine, cecum, colon, rectum, (anus not examined), lungs, liver, gallbladder, spleen, kidney (2), heart, testis (2), epididymis (2), ductus deferens (2), urinary bladder, prostate gland, brain, hind limb [2](bone, bone marrow, skeletal muscle, stifle joint), oral cavity, teeth, head, skull, middle ear (2), inner ear (2), spinal cord, spinal column, sacrum, tail, front limb [2](bone, bone marrow, skeletal muscle, shoulder and elbow joint), penis, bulbourethral gland (2), seminal vesicle (2), coagulating gland (2).</t>
  </si>
  <si>
    <t>Parotid salivary gland (2) – A small focus of ductular hyperplasia is observed.</t>
  </si>
  <si>
    <t>Colon – A focus of mild to moderate submucosal neutrophilic and eosinophilic infiltrates is observed.</t>
  </si>
  <si>
    <t>Lesions are not observed in the skin, tongue, pancreas, mandibular salivary gland (2), sublingual salivary gland (2), extraorbital lacrimal gland (1), lymph nodes, thymus, thyroid gland (2), parathyroid gland (2), esophagus, trachea, peripheral nerves, ureter (2), eye (2), harderian gland (2), small intestine, stomach, cecum, rectum, (anus not examined), lungs, liver, gallbladder, spleen, Kidney (2), heart, testis (2), epididymis (2), ductus deferens (2), urinary bladder, prostate gland, brain, hind limb [2](bone, bone marrow, skeletal muscle, stifle joint), teeth, oral cavity, head, skull, middle ear (2), inner ear (2), spinal cord, spinal column, tail, sacrum, front limb [2](bone, bone marrow, skeletal muscle, shoulder and elbow joint), front foot (2), hind foot (2), penis, bulbourethral gland (2), coagulating gland (1), seminal vesicle (2).</t>
  </si>
  <si>
    <t>Colon – A small focus of mild neutrophilic infiltrate of the lamina proipria of the proximal portion is observed.</t>
  </si>
  <si>
    <t>Testis (2) – One section has numerous moderately dilated tubules with loss of a few layers of spermatogenic cells.</t>
  </si>
  <si>
    <t>Epididymis (2) – One side has a focus of sperm granuloma with adjacent interstitial edema and mild lymphohistiocytic infiltrate. The tail contains necrotic spermatids in the lumina.</t>
  </si>
  <si>
    <t>Preputial gland (2) – Multiple cystic ducts are present.</t>
  </si>
  <si>
    <t>Lesions are not observed in the skin, parotid salivary gland (2), mandibular salivary gland (2), sublingual salivary gland (2), extraorbital lacrimal gland (2), tongue, pancreas, lymph nodes, thymus, thyroid gland (2), parathyroid gland (2), adrenal gland (2), pituitary gland, peripheral nerves, esophagus, trachea, ureter (2), eye (2), harderian gland (2), small intestine, cecum, rectum, (anus not examined), lungs, liver, gallbladder, spleen, kidney (2), heart, ductus deferens (2), urinary bladder, prostate gland, brain, hind limb [2](bone, bone marrow, skeletal muscle, stifle joint), nasal cavity, teeth, oral cavity, head, skull, middle ear (2), inner ear (2), spinal cord, spinal column, tail, sacrum, front limb [2](bone, bone marrow, skeletal muscle, shoulder and elbow joint), front foot (2), hind foot (2), penis, bulbourethral gland (2), seminal vesicle (2), coagulating gland (2).</t>
  </si>
  <si>
    <t>Blood Smear:   % Lymphocytes, % Neutrophils,  % Monocytes,  % Eosinophils</t>
  </si>
  <si>
    <t>Pituitary gland – A small ciliated cyst is present in the pars distalis.</t>
  </si>
  <si>
    <t>Heart – A small isolated focus of myocardial mineralization is observed in the left ventricular wall.</t>
  </si>
  <si>
    <t>Testis (2) – Multiple round, pyknotic, and fewer multinucleated spermatids are observed. These are also present in the epididymis and ductus deferens.</t>
  </si>
  <si>
    <t>Tail – A localized crust is present on the tip of the tail.</t>
  </si>
  <si>
    <t>Lesions are not observed in the skin, tongue, pancreas, extraorbital lacrimal gland (2), parotid salivary gland (2), mandibular salivary gland (2), sublingual salivary gland (1), thymus, lymph nodes, thyroid gland (2), parathyroid gland (2), adrenal gland (2), peripheral nerves, esophagus, trachea, ureter (2), eye (2), harderian gland (2), small intestine, stomach, cecum, colon, rectum, (anus not examined), lung, liver, gallbladder, spleen, kidney (2), urinary bladder, prostate gland, epididymis (2), ductus deferens (2), brain ? (choroid plexus), hind limb [2](bone, bone marrow, skeletal muscle, stifle joint), oral cavity, teeth, skull, head, middle ear (2), inner ear (2), spinal cord, spinal column, sacrum, front lib [2](bone, bone marrow, skeletal muscle, shoulder and elbow joint), front foot (2), hind foot (2), penis, bulbourethral gland (2), seminal vesicle (2), coagulating gland (2).</t>
  </si>
  <si>
    <t>T-test performed is unpaired 2-tail distribution</t>
  </si>
  <si>
    <t>KI (Ser552Ala)</t>
  </si>
  <si>
    <t>Kidney weight/body weight</t>
  </si>
  <si>
    <t>mean</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</si>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</sst>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0"/>
      <color indexed="8"/>
      <name val="MS Sans Serif"/>
    </font>
    <font>
      <i/>
      <sz val="10"/>
      <color indexed="8"/>
      <name val="MS Sans Serif"/>
    </font>
    <font>
      <sz val="10"/>
      <color indexed="10"/>
      <name val="MS Sans Serif"/>
      <family val="2"/>
    </font>
    <font>
      <sz val="10"/>
      <color indexed="8"/>
      <name val="MS Sans Serif"/>
      <family val="2"/>
    </font>
    <font>
      <sz val="10"/>
      <name val="MS Sans Serif"/>
      <family val="2"/>
    </font>
    <font>
      <sz val="10"/>
      <color indexed="12"/>
      <name val="MS Sans Serif"/>
      <family val="2"/>
    </font>
    <font>
      <sz val="12"/>
      <color indexed="8"/>
      <name val="Times New Roman"/>
      <family val="1"/>
    </font>
    <font>
      <b/>
      <sz val="10"/>
      <color indexed="12"/>
      <name val="MS Sans Serif"/>
      <family val="2"/>
    </font>
    <font>
      <b/>
      <i/>
      <sz val="10"/>
      <color indexed="12"/>
      <name val="MS Sans Serif"/>
      <family val="2"/>
    </font>
    <font>
      <b/>
      <sz val="10"/>
      <color rgb="FF0000FF"/>
      <name val="MS Sans Serif"/>
      <family val="2"/>
    </font>
    <font>
      <sz val="10"/>
      <color rgb="FF0000FF"/>
      <name val="MS Sans Serif"/>
      <family val="2"/>
    </font>
    <font>
      <sz val="10"/>
      <color rgb="FFFF0000"/>
      <name val="MS Sans Serif"/>
      <family val="2"/>
    </font>
    <font>
      <sz val="10"/>
      <color rgb="FF0000FF"/>
      <name val="MS Sans Serif"/>
    </font>
    <font>
      <b/>
      <sz val="10"/>
      <color rgb="FF0000FF"/>
      <name val="MS Sans Serif"/>
    </font>
    <font>
      <b/>
      <i/>
      <sz val="10"/>
      <color rgb="FF0000FF"/>
      <name val="MS Sans Serif"/>
    </font>
    <font>
      <sz val="10"/>
      <color theme="1"/>
      <name val="MS Sans Serif"/>
      <family val="2"/>
    </font>
    <font>
      <b/>
      <sz val="10"/>
      <color indexed="8"/>
      <name val="MS Sans Serif"/>
    </font>
    <font>
      <b/>
      <sz val="10"/>
      <color indexed="10"/>
      <name val="MS Sans Serif"/>
    </font>
    <font>
      <b/>
      <sz val="10"/>
      <color rgb="FFFF0000"/>
      <name val="MS Sans Serif"/>
    </font>
    <font>
      <b/>
      <sz val="10"/>
      <color rgb="FF000000"/>
      <name val="MS Sans Serif"/>
    </font>
    <font>
      <b/>
      <sz val="16"/>
      <color indexed="8"/>
      <name val="Arial"/>
      <family val="2"/>
    </font>
    <font>
      <sz val="14"/>
      <color indexed="8"/>
      <name val="Arial"/>
      <family val="2"/>
    </font>
    <font>
      <sz val="12"/>
      <color indexed="8"/>
      <name val="Arial"/>
      <family val="2"/>
    </font>
    <font>
      <b/>
      <sz val="12"/>
      <color indexed="8"/>
      <name val="Arial"/>
      <family val="2"/>
    </font>
    <font>
      <sz val="10"/>
      <color indexed="8"/>
      <name val="Arial"/>
      <family val="2"/>
    </font>
    <font>
      <b/>
      <sz val="10"/>
      <color indexed="8"/>
      <name val="Arial"/>
      <family val="2"/>
    </font>
    <font>
      <b/>
      <sz val="11"/>
      <color indexed="8"/>
      <name val="Arial"/>
      <family val="2"/>
    </font>
    <font>
      <u/>
      <sz val="10"/>
      <color theme="10"/>
      <name val="MS Sans Serif"/>
    </font>
    <font>
      <sz val="11"/>
      <color indexed="8"/>
      <name val="Calibri"/>
      <family val="2"/>
    </font>
  </fonts>
  <fills count="1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13"/>
        <bgColor indexed="64"/>
      </patternFill>
    </fill>
    <fill>
      <patternFill patternType="solid">
        <fgColor indexed="40"/>
        <bgColor indexed="64"/>
      </patternFill>
    </fill>
    <fill>
      <patternFill patternType="solid">
        <fgColor indexed="11"/>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rgb="FF11C1FF"/>
        <bgColor indexed="64"/>
      </patternFill>
    </fill>
    <fill>
      <patternFill patternType="solid">
        <fgColor theme="7" tint="0.59999389629810485"/>
        <bgColor indexed="64"/>
      </patternFill>
    </fill>
  </fills>
  <borders count="7">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27" fillId="0" borderId="0" applyNumberFormat="0" applyFill="0" applyBorder="0" applyAlignment="0" applyProtection="0"/>
  </cellStyleXfs>
  <cellXfs count="81">
    <xf numFmtId="0" fontId="0" fillId="0" borderId="0" xfId="0"/>
    <xf numFmtId="0" fontId="0" fillId="0" borderId="0" xfId="0" applyFill="1" applyBorder="1" applyAlignment="1"/>
    <xf numFmtId="0" fontId="0" fillId="0" borderId="1" xfId="0" applyFill="1" applyBorder="1" applyAlignment="1"/>
    <xf numFmtId="0" fontId="1" fillId="0" borderId="2" xfId="0" applyFont="1" applyFill="1" applyBorder="1" applyAlignment="1">
      <alignment horizontal="center"/>
    </xf>
    <xf numFmtId="0" fontId="2" fillId="0" borderId="0" xfId="0" applyFont="1"/>
    <xf numFmtId="0" fontId="0" fillId="2" borderId="0" xfId="0" applyFill="1"/>
    <xf numFmtId="0" fontId="0" fillId="3" borderId="0" xfId="0" applyFill="1"/>
    <xf numFmtId="0" fontId="0" fillId="4" borderId="0" xfId="0" applyFill="1"/>
    <xf numFmtId="0" fontId="0" fillId="5" borderId="0" xfId="0" applyFill="1"/>
    <xf numFmtId="0" fontId="3" fillId="0" borderId="0" xfId="0" applyFont="1"/>
    <xf numFmtId="0" fontId="0" fillId="6" borderId="0" xfId="0" applyFill="1" applyAlignment="1">
      <alignment horizontal="center"/>
    </xf>
    <xf numFmtId="0" fontId="0" fillId="6" borderId="0" xfId="0" applyFill="1"/>
    <xf numFmtId="0" fontId="0" fillId="7" borderId="0" xfId="0" applyFill="1"/>
    <xf numFmtId="0" fontId="0" fillId="8" borderId="0" xfId="0" applyFill="1" applyAlignment="1">
      <alignment horizontal="center"/>
    </xf>
    <xf numFmtId="0" fontId="0" fillId="8" borderId="0" xfId="0" applyFill="1"/>
    <xf numFmtId="0" fontId="4" fillId="0" borderId="0" xfId="0" applyFont="1"/>
    <xf numFmtId="0" fontId="5" fillId="0" borderId="0" xfId="0" applyFont="1"/>
    <xf numFmtId="0" fontId="0" fillId="5" borderId="0" xfId="0" applyFill="1" applyAlignment="1">
      <alignment horizontal="left"/>
    </xf>
    <xf numFmtId="0" fontId="5" fillId="0" borderId="0" xfId="0" applyFont="1" applyFill="1" applyBorder="1" applyAlignment="1"/>
    <xf numFmtId="0" fontId="0" fillId="0" borderId="0" xfId="0" applyAlignment="1">
      <alignment horizontal="center"/>
    </xf>
    <xf numFmtId="0" fontId="6" fillId="0" borderId="0" xfId="0" applyFont="1" applyAlignment="1">
      <alignment horizontal="center"/>
    </xf>
    <xf numFmtId="0" fontId="7" fillId="0" borderId="0" xfId="0" applyFont="1"/>
    <xf numFmtId="0" fontId="0" fillId="5" borderId="0" xfId="0" applyFill="1" applyAlignment="1">
      <alignment horizontal="center"/>
    </xf>
    <xf numFmtId="0" fontId="0" fillId="0" borderId="0" xfId="0" applyBorder="1"/>
    <xf numFmtId="0" fontId="1" fillId="0" borderId="0" xfId="0" applyFont="1" applyFill="1" applyBorder="1" applyAlignment="1">
      <alignment horizontal="center"/>
    </xf>
    <xf numFmtId="0" fontId="0" fillId="9" borderId="0" xfId="0" applyFill="1"/>
    <xf numFmtId="0" fontId="1" fillId="0" borderId="0" xfId="0" applyFont="1" applyFill="1" applyBorder="1" applyAlignment="1">
      <alignment horizontal="centerContinuous"/>
    </xf>
    <xf numFmtId="0" fontId="7" fillId="0" borderId="0" xfId="0" applyFont="1" applyFill="1" applyBorder="1" applyAlignment="1">
      <alignment horizontal="left"/>
    </xf>
    <xf numFmtId="0" fontId="0" fillId="10" borderId="0" xfId="0" applyFill="1"/>
    <xf numFmtId="0" fontId="9" fillId="0" borderId="0" xfId="0" applyFont="1"/>
    <xf numFmtId="0" fontId="10" fillId="0" borderId="0" xfId="0" applyFont="1"/>
    <xf numFmtId="0" fontId="3" fillId="10" borderId="0" xfId="0" applyFont="1" applyFill="1"/>
    <xf numFmtId="0" fontId="11" fillId="0" borderId="0" xfId="0" applyFont="1"/>
    <xf numFmtId="0" fontId="0" fillId="0" borderId="0" xfId="0"/>
    <xf numFmtId="0" fontId="0" fillId="0" borderId="0" xfId="0" applyFill="1" applyBorder="1" applyAlignment="1"/>
    <xf numFmtId="0" fontId="0" fillId="11" borderId="0" xfId="0" applyFill="1"/>
    <xf numFmtId="0" fontId="0" fillId="11" borderId="0" xfId="0" applyFill="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14" borderId="0" xfId="0" applyFill="1"/>
    <xf numFmtId="0" fontId="0" fillId="14" borderId="0" xfId="0" applyFill="1" applyAlignment="1">
      <alignment horizontal="center"/>
    </xf>
    <xf numFmtId="0" fontId="3" fillId="9" borderId="0" xfId="0" applyFont="1" applyFill="1"/>
    <xf numFmtId="0" fontId="2" fillId="0" borderId="0" xfId="0" applyFont="1" applyBorder="1"/>
    <xf numFmtId="0" fontId="7" fillId="0" borderId="0" xfId="0" applyFont="1" applyBorder="1"/>
    <xf numFmtId="0" fontId="12" fillId="0" borderId="0" xfId="0" applyFont="1"/>
    <xf numFmtId="0" fontId="13" fillId="0" borderId="0" xfId="0" applyFont="1" applyFill="1" applyBorder="1" applyAlignment="1">
      <alignment horizontal="left"/>
    </xf>
    <xf numFmtId="0" fontId="13" fillId="0" borderId="0" xfId="0" applyFont="1"/>
    <xf numFmtId="0" fontId="13" fillId="0" borderId="0" xfId="0" applyFont="1" applyBorder="1"/>
    <xf numFmtId="0" fontId="14" fillId="0" borderId="0" xfId="0" applyFont="1" applyFill="1" applyBorder="1" applyAlignment="1">
      <alignment horizontal="centerContinuous"/>
    </xf>
    <xf numFmtId="0" fontId="8" fillId="0" borderId="0" xfId="0" applyFont="1" applyFill="1" applyBorder="1" applyAlignment="1">
      <alignment horizontal="centerContinuous"/>
    </xf>
    <xf numFmtId="0" fontId="0" fillId="0" borderId="0" xfId="0" applyBorder="1" applyAlignment="1">
      <alignment horizontal="left"/>
    </xf>
    <xf numFmtId="0" fontId="9" fillId="0" borderId="0" xfId="0" applyFont="1" applyBorder="1"/>
    <xf numFmtId="0" fontId="15" fillId="0" borderId="0" xfId="0" applyFont="1"/>
    <xf numFmtId="0" fontId="16" fillId="0" borderId="0" xfId="0" applyFont="1"/>
    <xf numFmtId="0" fontId="17" fillId="0" borderId="0" xfId="0" applyFont="1"/>
    <xf numFmtId="0" fontId="18" fillId="0" borderId="0" xfId="0" applyFont="1"/>
    <xf numFmtId="0" fontId="16" fillId="10" borderId="0" xfId="0" applyFont="1" applyFill="1"/>
    <xf numFmtId="0" fontId="19" fillId="15" borderId="0" xfId="0" applyFont="1" applyFill="1"/>
    <xf numFmtId="0" fontId="0" fillId="15" borderId="0" xfId="0" applyFill="1"/>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left" vertical="center" indent="2"/>
    </xf>
    <xf numFmtId="0" fontId="24" fillId="0" borderId="0" xfId="0" applyFont="1" applyAlignment="1">
      <alignment vertical="center"/>
    </xf>
    <xf numFmtId="0" fontId="22" fillId="0" borderId="0" xfId="0" applyFont="1" applyAlignment="1">
      <alignment horizontal="left" vertical="center" indent="2"/>
    </xf>
    <xf numFmtId="0" fontId="25" fillId="0" borderId="0" xfId="0" applyFont="1" applyAlignment="1">
      <alignment vertical="center"/>
    </xf>
    <xf numFmtId="0" fontId="22" fillId="0" borderId="0" xfId="0" applyFont="1" applyAlignment="1">
      <alignment horizontal="left" vertical="center" indent="4"/>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6" fillId="0" borderId="0" xfId="0" applyFont="1" applyAlignment="1">
      <alignment horizontal="left" vertical="center" indent="2"/>
    </xf>
    <xf numFmtId="0" fontId="24" fillId="0" borderId="0" xfId="0" applyFont="1" applyAlignment="1">
      <alignment horizontal="left" vertical="center" indent="4"/>
    </xf>
    <xf numFmtId="0" fontId="26" fillId="0" borderId="0" xfId="0" applyFont="1" applyAlignment="1">
      <alignment vertical="center"/>
    </xf>
    <xf numFmtId="0" fontId="24" fillId="0" borderId="0" xfId="0" applyFont="1" applyAlignment="1">
      <alignment horizontal="left" vertical="center" indent="7"/>
    </xf>
    <xf numFmtId="0" fontId="22" fillId="0" borderId="0" xfId="0" applyFont="1" applyAlignment="1">
      <alignment horizontal="left" vertical="center" indent="7"/>
    </xf>
    <xf numFmtId="0" fontId="27" fillId="0" borderId="0" xfId="1" applyAlignment="1">
      <alignment vertical="center"/>
    </xf>
    <xf numFmtId="0" fontId="20" fillId="0" borderId="0" xfId="0" applyFont="1" applyAlignment="1">
      <alignment horizontal="left" vertical="center"/>
    </xf>
    <xf numFmtId="0" fontId="28" fillId="0" borderId="0" xfId="0" applyFont="1" applyAlignment="1">
      <alignment vertical="center"/>
    </xf>
  </cellXfs>
  <cellStyles count="2">
    <cellStyle name="Hyperlink" xfId="1" builtinId="8"/>
    <cellStyle name="Normal" xfId="0" builtinId="0"/>
  </cellStyles>
  <dxfs count="1">
    <dxf>
      <font>
        <strike val="0"/>
        <color rgb="FF33CC33"/>
      </font>
    </dxf>
  </dxfs>
  <tableStyles count="1" defaultTableStyle="TableStyleMedium9" defaultPivotStyle="PivotStyleLight16">
    <tableStyle name="Table Style 1" pivot="0" count="1" xr9:uid="{E5149B4F-9B55-4453-BB80-6A67A2E4A02C}">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1C1FF"/>
      <color rgb="FF00FF00"/>
      <color rgb="FF0000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rostm@mail.nih.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E8621-A38B-4E7F-BF95-26048121AB6A}">
  <dimension ref="A3:E110"/>
  <sheetViews>
    <sheetView tabSelected="1" workbookViewId="0">
      <selection activeCell="F63" sqref="F63"/>
    </sheetView>
  </sheetViews>
  <sheetFormatPr defaultRowHeight="12.6" x14ac:dyDescent="0.25"/>
  <cols>
    <col min="1" max="1" width="8.77734375" style="33"/>
    <col min="2" max="2" width="71.77734375" customWidth="1"/>
    <col min="3" max="3" width="19.88671875" customWidth="1"/>
    <col min="4" max="4" width="22.33203125" customWidth="1"/>
  </cols>
  <sheetData>
    <row r="3" spans="2:2" ht="21" x14ac:dyDescent="0.25">
      <c r="B3" s="79" t="s">
        <v>159</v>
      </c>
    </row>
    <row r="4" spans="2:2" ht="15" x14ac:dyDescent="0.25">
      <c r="B4" s="62"/>
    </row>
    <row r="5" spans="2:2" ht="15.6" x14ac:dyDescent="0.25">
      <c r="B5" s="63" t="s">
        <v>160</v>
      </c>
    </row>
    <row r="6" spans="2:2" ht="15.6" x14ac:dyDescent="0.25">
      <c r="B6" s="63" t="s">
        <v>161</v>
      </c>
    </row>
    <row r="7" spans="2:2" ht="15.6" x14ac:dyDescent="0.25">
      <c r="B7" s="64" t="s">
        <v>162</v>
      </c>
    </row>
    <row r="8" spans="2:2" ht="15.6" x14ac:dyDescent="0.25">
      <c r="B8" s="64" t="s">
        <v>163</v>
      </c>
    </row>
    <row r="9" spans="2:2" ht="15.6" x14ac:dyDescent="0.25">
      <c r="B9" s="64" t="s">
        <v>164</v>
      </c>
    </row>
    <row r="10" spans="2:2" ht="15.6" x14ac:dyDescent="0.25">
      <c r="B10" s="64"/>
    </row>
    <row r="11" spans="2:2" ht="15.6" x14ac:dyDescent="0.25">
      <c r="B11" s="64" t="s">
        <v>165</v>
      </c>
    </row>
    <row r="12" spans="2:2" ht="13.2" x14ac:dyDescent="0.25">
      <c r="B12" s="65" t="s">
        <v>166</v>
      </c>
    </row>
    <row r="13" spans="2:2" ht="13.2" x14ac:dyDescent="0.25">
      <c r="B13" s="65" t="s">
        <v>167</v>
      </c>
    </row>
    <row r="14" spans="2:2" ht="13.2" x14ac:dyDescent="0.25">
      <c r="B14" s="65" t="s">
        <v>168</v>
      </c>
    </row>
    <row r="15" spans="2:2" ht="13.2" x14ac:dyDescent="0.25">
      <c r="B15" s="65" t="s">
        <v>169</v>
      </c>
    </row>
    <row r="16" spans="2:2" ht="13.2" x14ac:dyDescent="0.25">
      <c r="B16" s="65" t="s">
        <v>170</v>
      </c>
    </row>
    <row r="17" spans="2:5" ht="13.2" x14ac:dyDescent="0.25">
      <c r="B17" s="65" t="s">
        <v>171</v>
      </c>
    </row>
    <row r="18" spans="2:5" ht="15.6" x14ac:dyDescent="0.25">
      <c r="B18" s="64"/>
    </row>
    <row r="19" spans="2:5" ht="15" x14ac:dyDescent="0.25">
      <c r="B19" s="66"/>
    </row>
    <row r="20" spans="2:5" ht="13.2" x14ac:dyDescent="0.25">
      <c r="B20" s="65"/>
    </row>
    <row r="21" spans="2:5" ht="13.2" x14ac:dyDescent="0.25">
      <c r="B21" s="67" t="s">
        <v>172</v>
      </c>
    </row>
    <row r="22" spans="2:5" ht="17.399999999999999" x14ac:dyDescent="0.25">
      <c r="B22" s="61"/>
    </row>
    <row r="23" spans="2:5" ht="15.6" thickBot="1" x14ac:dyDescent="0.3">
      <c r="B23" s="68" t="s">
        <v>173</v>
      </c>
    </row>
    <row r="24" spans="2:5" ht="13.8" thickBot="1" x14ac:dyDescent="0.3">
      <c r="B24" s="69" t="s">
        <v>174</v>
      </c>
      <c r="C24" s="70" t="s">
        <v>3</v>
      </c>
      <c r="D24" s="70" t="s">
        <v>0</v>
      </c>
      <c r="E24" s="70" t="s">
        <v>1</v>
      </c>
    </row>
    <row r="25" spans="2:5" ht="13.8" thickBot="1" x14ac:dyDescent="0.3">
      <c r="B25" s="71" t="s">
        <v>4</v>
      </c>
      <c r="C25" s="72" t="s">
        <v>2</v>
      </c>
      <c r="D25" s="72" t="s">
        <v>31</v>
      </c>
      <c r="E25" s="72"/>
    </row>
    <row r="26" spans="2:5" ht="13.2" x14ac:dyDescent="0.25">
      <c r="B26" s="65"/>
    </row>
    <row r="27" spans="2:5" ht="15.6" thickBot="1" x14ac:dyDescent="0.3">
      <c r="B27" s="68" t="s">
        <v>175</v>
      </c>
    </row>
    <row r="28" spans="2:5" ht="27" thickBot="1" x14ac:dyDescent="0.3">
      <c r="B28" s="69" t="s">
        <v>176</v>
      </c>
      <c r="C28" s="70" t="s">
        <v>177</v>
      </c>
    </row>
    <row r="29" spans="2:5" ht="27" thickBot="1" x14ac:dyDescent="0.3">
      <c r="B29" s="71" t="s">
        <v>66</v>
      </c>
      <c r="C29" s="72" t="s">
        <v>178</v>
      </c>
    </row>
    <row r="30" spans="2:5" ht="27" thickBot="1" x14ac:dyDescent="0.3">
      <c r="B30" s="71" t="s">
        <v>179</v>
      </c>
      <c r="C30" s="72" t="s">
        <v>180</v>
      </c>
    </row>
    <row r="31" spans="2:5" ht="27" thickBot="1" x14ac:dyDescent="0.3">
      <c r="B31" s="71" t="s">
        <v>181</v>
      </c>
      <c r="C31" s="72" t="s">
        <v>182</v>
      </c>
    </row>
    <row r="32" spans="2:5" ht="13.2" x14ac:dyDescent="0.25">
      <c r="B32" s="65"/>
    </row>
    <row r="33" spans="2:5" ht="13.8" x14ac:dyDescent="0.25">
      <c r="B33" s="73" t="s">
        <v>183</v>
      </c>
    </row>
    <row r="34" spans="2:5" ht="17.399999999999999" x14ac:dyDescent="0.25">
      <c r="B34" s="61"/>
    </row>
    <row r="35" spans="2:5" ht="15.6" x14ac:dyDescent="0.25">
      <c r="B35" s="64" t="s">
        <v>184</v>
      </c>
    </row>
    <row r="36" spans="2:5" ht="13.2" x14ac:dyDescent="0.25">
      <c r="B36" s="65"/>
    </row>
    <row r="37" spans="2:5" ht="15.6" thickBot="1" x14ac:dyDescent="0.3">
      <c r="B37" s="68" t="s">
        <v>185</v>
      </c>
    </row>
    <row r="38" spans="2:5" ht="27" thickBot="1" x14ac:dyDescent="0.3">
      <c r="B38" s="69" t="s">
        <v>186</v>
      </c>
      <c r="C38" s="70" t="s">
        <v>187</v>
      </c>
      <c r="D38" s="70" t="s">
        <v>188</v>
      </c>
      <c r="E38" s="70" t="s">
        <v>189</v>
      </c>
    </row>
    <row r="39" spans="2:5" ht="27" thickBot="1" x14ac:dyDescent="0.3">
      <c r="B39" s="71" t="s">
        <v>190</v>
      </c>
      <c r="C39" s="72" t="s">
        <v>191</v>
      </c>
      <c r="D39" s="72" t="s">
        <v>192</v>
      </c>
      <c r="E39" s="72" t="s">
        <v>193</v>
      </c>
    </row>
    <row r="40" spans="2:5" ht="27" thickBot="1" x14ac:dyDescent="0.3">
      <c r="B40" s="71" t="s">
        <v>194</v>
      </c>
      <c r="C40" s="72" t="s">
        <v>195</v>
      </c>
      <c r="D40" s="72" t="s">
        <v>196</v>
      </c>
      <c r="E40" s="72" t="s">
        <v>197</v>
      </c>
    </row>
    <row r="41" spans="2:5" ht="13.8" thickBot="1" x14ac:dyDescent="0.3">
      <c r="B41" s="71" t="s">
        <v>131</v>
      </c>
      <c r="C41" s="72"/>
      <c r="D41" s="72"/>
      <c r="E41" s="72"/>
    </row>
    <row r="42" spans="2:5" ht="13.2" x14ac:dyDescent="0.25">
      <c r="B42" s="74" t="s">
        <v>198</v>
      </c>
    </row>
    <row r="43" spans="2:5" ht="13.2" x14ac:dyDescent="0.25">
      <c r="B43" s="74"/>
    </row>
    <row r="44" spans="2:5" ht="13.8" x14ac:dyDescent="0.25">
      <c r="B44" s="73" t="s">
        <v>199</v>
      </c>
    </row>
    <row r="45" spans="2:5" ht="13.2" x14ac:dyDescent="0.25">
      <c r="B45" s="65"/>
    </row>
    <row r="46" spans="2:5" ht="15.6" x14ac:dyDescent="0.25">
      <c r="B46" s="64" t="s">
        <v>200</v>
      </c>
    </row>
    <row r="47" spans="2:5" ht="13.2" x14ac:dyDescent="0.25">
      <c r="B47" s="65"/>
    </row>
    <row r="48" spans="2:5" ht="15.6" thickBot="1" x14ac:dyDescent="0.3">
      <c r="B48" s="68" t="s">
        <v>201</v>
      </c>
    </row>
    <row r="49" spans="2:4" ht="13.8" thickBot="1" x14ac:dyDescent="0.3">
      <c r="B49" s="69" t="s">
        <v>202</v>
      </c>
      <c r="C49" s="70" t="s">
        <v>203</v>
      </c>
      <c r="D49" s="70" t="s">
        <v>27</v>
      </c>
    </row>
    <row r="50" spans="2:4" ht="13.8" thickBot="1" x14ac:dyDescent="0.3">
      <c r="B50" s="71" t="s">
        <v>204</v>
      </c>
      <c r="C50" s="72" t="s">
        <v>25</v>
      </c>
      <c r="D50" s="72" t="s">
        <v>205</v>
      </c>
    </row>
    <row r="51" spans="2:4" ht="13.8" thickBot="1" x14ac:dyDescent="0.3">
      <c r="B51" s="71" t="s">
        <v>206</v>
      </c>
      <c r="C51" s="72" t="s">
        <v>207</v>
      </c>
      <c r="D51" s="72" t="s">
        <v>208</v>
      </c>
    </row>
    <row r="52" spans="2:4" ht="13.8" thickBot="1" x14ac:dyDescent="0.3">
      <c r="B52" s="71" t="s">
        <v>209</v>
      </c>
      <c r="C52" s="72" t="s">
        <v>210</v>
      </c>
      <c r="D52" s="72" t="s">
        <v>211</v>
      </c>
    </row>
    <row r="53" spans="2:4" ht="13.8" thickBot="1" x14ac:dyDescent="0.3">
      <c r="B53" s="71" t="s">
        <v>212</v>
      </c>
      <c r="C53" s="72" t="s">
        <v>26</v>
      </c>
      <c r="D53" s="72" t="s">
        <v>213</v>
      </c>
    </row>
    <row r="54" spans="2:4" ht="13.2" x14ac:dyDescent="0.25">
      <c r="B54" s="65"/>
    </row>
    <row r="55" spans="2:4" ht="13.8" x14ac:dyDescent="0.25">
      <c r="B55" s="75" t="s">
        <v>214</v>
      </c>
    </row>
    <row r="56" spans="2:4" ht="13.2" x14ac:dyDescent="0.25">
      <c r="B56" s="76"/>
    </row>
    <row r="57" spans="2:4" ht="17.399999999999999" x14ac:dyDescent="0.25">
      <c r="B57" s="61"/>
    </row>
    <row r="58" spans="2:4" ht="15.6" x14ac:dyDescent="0.25">
      <c r="B58" s="63" t="s">
        <v>215</v>
      </c>
    </row>
    <row r="59" spans="2:4" ht="13.2" x14ac:dyDescent="0.25">
      <c r="B59" s="65"/>
    </row>
    <row r="60" spans="2:4" ht="15.6" x14ac:dyDescent="0.25">
      <c r="B60" s="63" t="s">
        <v>216</v>
      </c>
    </row>
    <row r="61" spans="2:4" ht="13.2" x14ac:dyDescent="0.25">
      <c r="B61" s="65"/>
    </row>
    <row r="62" spans="2:4" ht="15.6" thickBot="1" x14ac:dyDescent="0.3">
      <c r="B62" s="77" t="s">
        <v>217</v>
      </c>
    </row>
    <row r="63" spans="2:4" ht="13.8" thickBot="1" x14ac:dyDescent="0.3">
      <c r="B63" s="69" t="s">
        <v>218</v>
      </c>
      <c r="C63" s="70" t="s">
        <v>219</v>
      </c>
      <c r="D63" s="70" t="s">
        <v>31</v>
      </c>
    </row>
    <row r="64" spans="2:4" ht="13.8" thickBot="1" x14ac:dyDescent="0.3">
      <c r="B64" s="71" t="s">
        <v>220</v>
      </c>
      <c r="C64" s="72" t="s">
        <v>2</v>
      </c>
      <c r="D64" s="72" t="s">
        <v>221</v>
      </c>
    </row>
    <row r="65" spans="2:4" ht="13.8" thickBot="1" x14ac:dyDescent="0.3">
      <c r="B65" s="71" t="s">
        <v>222</v>
      </c>
      <c r="C65" s="72" t="s">
        <v>0</v>
      </c>
      <c r="D65" s="72" t="s">
        <v>223</v>
      </c>
    </row>
    <row r="66" spans="2:4" ht="13.8" thickBot="1" x14ac:dyDescent="0.3">
      <c r="B66" s="71" t="s">
        <v>4</v>
      </c>
      <c r="C66" s="72" t="s">
        <v>224</v>
      </c>
      <c r="D66" s="72" t="s">
        <v>1</v>
      </c>
    </row>
    <row r="67" spans="2:4" ht="13.8" thickBot="1" x14ac:dyDescent="0.3">
      <c r="B67" s="71" t="s">
        <v>225</v>
      </c>
      <c r="C67" s="72" t="s">
        <v>226</v>
      </c>
      <c r="D67" s="72" t="s">
        <v>227</v>
      </c>
    </row>
    <row r="68" spans="2:4" ht="27" thickBot="1" x14ac:dyDescent="0.3">
      <c r="B68" s="71" t="s">
        <v>228</v>
      </c>
      <c r="C68" s="72" t="s">
        <v>229</v>
      </c>
      <c r="D68" s="72" t="s">
        <v>230</v>
      </c>
    </row>
    <row r="69" spans="2:4" ht="13.8" thickBot="1" x14ac:dyDescent="0.3">
      <c r="B69" s="71" t="s">
        <v>231</v>
      </c>
      <c r="C69" s="72" t="s">
        <v>232</v>
      </c>
      <c r="D69" s="72" t="s">
        <v>233</v>
      </c>
    </row>
    <row r="70" spans="2:4" ht="13.8" thickBot="1" x14ac:dyDescent="0.3">
      <c r="B70" s="71" t="s">
        <v>3</v>
      </c>
      <c r="C70" s="72" t="s">
        <v>234</v>
      </c>
      <c r="D70" s="72" t="s">
        <v>235</v>
      </c>
    </row>
    <row r="71" spans="2:4" ht="13.8" thickBot="1" x14ac:dyDescent="0.3">
      <c r="B71" s="71" t="s">
        <v>236</v>
      </c>
      <c r="C71" s="72" t="s">
        <v>237</v>
      </c>
      <c r="D71" s="72" t="s">
        <v>238</v>
      </c>
    </row>
    <row r="72" spans="2:4" ht="27" thickBot="1" x14ac:dyDescent="0.3">
      <c r="B72" s="71" t="s">
        <v>239</v>
      </c>
      <c r="C72" s="72" t="s">
        <v>240</v>
      </c>
      <c r="D72" s="72" t="s">
        <v>241</v>
      </c>
    </row>
    <row r="73" spans="2:4" ht="13.8" thickBot="1" x14ac:dyDescent="0.3">
      <c r="B73" s="71" t="s">
        <v>242</v>
      </c>
      <c r="C73" s="72" t="s">
        <v>243</v>
      </c>
      <c r="D73" s="72" t="s">
        <v>244</v>
      </c>
    </row>
    <row r="74" spans="2:4" ht="13.2" x14ac:dyDescent="0.25">
      <c r="B74" s="65"/>
    </row>
    <row r="75" spans="2:4" ht="15.6" x14ac:dyDescent="0.25">
      <c r="B75" s="63" t="s">
        <v>245</v>
      </c>
    </row>
    <row r="76" spans="2:4" ht="15.6" x14ac:dyDescent="0.25">
      <c r="B76" s="63"/>
    </row>
    <row r="77" spans="2:4" ht="15.6" x14ac:dyDescent="0.25">
      <c r="B77" s="63" t="s">
        <v>246</v>
      </c>
    </row>
    <row r="78" spans="2:4" ht="15" x14ac:dyDescent="0.25">
      <c r="B78" s="62"/>
    </row>
    <row r="79" spans="2:4" ht="15" x14ac:dyDescent="0.25">
      <c r="B79" s="62" t="s">
        <v>247</v>
      </c>
    </row>
    <row r="80" spans="2:4" ht="15" x14ac:dyDescent="0.25">
      <c r="B80" s="62" t="s">
        <v>248</v>
      </c>
    </row>
    <row r="81" spans="2:2" ht="15" x14ac:dyDescent="0.25">
      <c r="B81" s="62" t="s">
        <v>249</v>
      </c>
    </row>
    <row r="82" spans="2:2" ht="15" x14ac:dyDescent="0.25">
      <c r="B82" s="62" t="s">
        <v>250</v>
      </c>
    </row>
    <row r="83" spans="2:2" ht="15" x14ac:dyDescent="0.25">
      <c r="B83" s="62" t="s">
        <v>251</v>
      </c>
    </row>
    <row r="84" spans="2:2" ht="15" x14ac:dyDescent="0.25">
      <c r="B84" s="62" t="s">
        <v>252</v>
      </c>
    </row>
    <row r="85" spans="2:2" ht="15" x14ac:dyDescent="0.25">
      <c r="B85" s="62" t="s">
        <v>253</v>
      </c>
    </row>
    <row r="86" spans="2:2" ht="15" x14ac:dyDescent="0.25">
      <c r="B86" s="62" t="s">
        <v>254</v>
      </c>
    </row>
    <row r="87" spans="2:2" ht="15" x14ac:dyDescent="0.25">
      <c r="B87" s="62" t="s">
        <v>255</v>
      </c>
    </row>
    <row r="88" spans="2:2" ht="15" x14ac:dyDescent="0.25">
      <c r="B88" s="62" t="s">
        <v>256</v>
      </c>
    </row>
    <row r="89" spans="2:2" ht="15" x14ac:dyDescent="0.25">
      <c r="B89" s="62" t="s">
        <v>257</v>
      </c>
    </row>
    <row r="90" spans="2:2" ht="15" x14ac:dyDescent="0.25">
      <c r="B90" s="62" t="s">
        <v>258</v>
      </c>
    </row>
    <row r="91" spans="2:2" ht="15" x14ac:dyDescent="0.25">
      <c r="B91" s="62" t="s">
        <v>259</v>
      </c>
    </row>
    <row r="92" spans="2:2" ht="15" x14ac:dyDescent="0.25">
      <c r="B92" s="62" t="s">
        <v>260</v>
      </c>
    </row>
    <row r="93" spans="2:2" ht="15" x14ac:dyDescent="0.25">
      <c r="B93" s="62"/>
    </row>
    <row r="94" spans="2:2" ht="15.6" x14ac:dyDescent="0.25">
      <c r="B94" s="63" t="s">
        <v>261</v>
      </c>
    </row>
    <row r="95" spans="2:2" ht="15.6" x14ac:dyDescent="0.25">
      <c r="B95" s="63"/>
    </row>
    <row r="96" spans="2:2" ht="15" x14ac:dyDescent="0.25">
      <c r="B96" s="62" t="s">
        <v>262</v>
      </c>
    </row>
    <row r="97" spans="2:2" ht="15" x14ac:dyDescent="0.25">
      <c r="B97" s="62"/>
    </row>
    <row r="98" spans="2:2" ht="15" x14ac:dyDescent="0.25">
      <c r="B98" s="62" t="s">
        <v>263</v>
      </c>
    </row>
    <row r="99" spans="2:2" ht="15" x14ac:dyDescent="0.25">
      <c r="B99" s="62" t="s">
        <v>264</v>
      </c>
    </row>
    <row r="100" spans="2:2" ht="15" x14ac:dyDescent="0.25">
      <c r="B100" s="62" t="s">
        <v>265</v>
      </c>
    </row>
    <row r="101" spans="2:2" ht="15" x14ac:dyDescent="0.25">
      <c r="B101" s="62" t="s">
        <v>266</v>
      </c>
    </row>
    <row r="102" spans="2:2" ht="15" x14ac:dyDescent="0.25">
      <c r="B102" s="62" t="s">
        <v>267</v>
      </c>
    </row>
    <row r="103" spans="2:2" ht="15" x14ac:dyDescent="0.25">
      <c r="B103" s="62" t="s">
        <v>268</v>
      </c>
    </row>
    <row r="104" spans="2:2" ht="15" x14ac:dyDescent="0.25">
      <c r="B104" s="62" t="s">
        <v>269</v>
      </c>
    </row>
    <row r="105" spans="2:2" ht="15" x14ac:dyDescent="0.25">
      <c r="B105" s="62" t="s">
        <v>270</v>
      </c>
    </row>
    <row r="106" spans="2:2" x14ac:dyDescent="0.25">
      <c r="B106" s="78" t="s">
        <v>271</v>
      </c>
    </row>
    <row r="107" spans="2:2" ht="15" x14ac:dyDescent="0.25">
      <c r="B107" s="62" t="s">
        <v>272</v>
      </c>
    </row>
    <row r="108" spans="2:2" ht="15" x14ac:dyDescent="0.25">
      <c r="B108" s="68" t="s">
        <v>41</v>
      </c>
    </row>
    <row r="109" spans="2:2" ht="13.2" x14ac:dyDescent="0.25">
      <c r="B109" s="65"/>
    </row>
    <row r="110" spans="2:2" ht="13.2" x14ac:dyDescent="0.25">
      <c r="B110" s="65"/>
    </row>
  </sheetData>
  <hyperlinks>
    <hyperlink ref="B106" r:id="rId1" display="mailto:starostm@mail.nih.gov" xr:uid="{B25455BE-C187-4B4E-9920-2F9A6C2E8D52}"/>
  </hyperlinks>
  <pageMargins left="0.7" right="0.7" top="0.75" bottom="0.75" header="0.3" footer="0.3"/>
  <pageSetup orientation="portrait"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685F6-3D4B-4137-9BF3-A11EA6A7EBCB}">
  <dimension ref="B3:B15"/>
  <sheetViews>
    <sheetView workbookViewId="0">
      <selection activeCell="R2" sqref="R2"/>
    </sheetView>
  </sheetViews>
  <sheetFormatPr defaultRowHeight="12.6" x14ac:dyDescent="0.25"/>
  <sheetData>
    <row r="3" spans="2:2" ht="14.4" x14ac:dyDescent="0.25">
      <c r="B3" s="80" t="s">
        <v>171</v>
      </c>
    </row>
    <row r="4" spans="2:2" ht="14.4" x14ac:dyDescent="0.25">
      <c r="B4" s="80" t="s">
        <v>281</v>
      </c>
    </row>
    <row r="5" spans="2:2" ht="14.4" x14ac:dyDescent="0.25">
      <c r="B5" s="80" t="s">
        <v>301</v>
      </c>
    </row>
    <row r="6" spans="2:2" ht="14.4" x14ac:dyDescent="0.25">
      <c r="B6" s="80" t="s">
        <v>275</v>
      </c>
    </row>
    <row r="7" spans="2:2" ht="14.4" x14ac:dyDescent="0.25">
      <c r="B7" s="80" t="s">
        <v>302</v>
      </c>
    </row>
    <row r="8" spans="2:2" ht="14.4" x14ac:dyDescent="0.25">
      <c r="B8" s="80" t="s">
        <v>303</v>
      </c>
    </row>
    <row r="9" spans="2:2" ht="14.4" x14ac:dyDescent="0.25">
      <c r="B9" s="80" t="s">
        <v>304</v>
      </c>
    </row>
    <row r="10" spans="2:2" ht="14.4" x14ac:dyDescent="0.25">
      <c r="B10" s="80" t="s">
        <v>277</v>
      </c>
    </row>
    <row r="11" spans="2:2" ht="14.4" x14ac:dyDescent="0.25">
      <c r="B11" s="80" t="s">
        <v>305</v>
      </c>
    </row>
    <row r="12" spans="2:2" ht="14.4" x14ac:dyDescent="0.25">
      <c r="B12" s="80" t="s">
        <v>289</v>
      </c>
    </row>
    <row r="13" spans="2:2" ht="14.4" x14ac:dyDescent="0.25">
      <c r="B13" s="80"/>
    </row>
    <row r="14" spans="2:2" ht="14.4" x14ac:dyDescent="0.25">
      <c r="B14" s="80" t="s">
        <v>306</v>
      </c>
    </row>
    <row r="15" spans="2:2" ht="14.4" x14ac:dyDescent="0.25">
      <c r="B15"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C1114"/>
  <sheetViews>
    <sheetView topLeftCell="Z1" workbookViewId="0">
      <selection activeCell="AO14" sqref="AO14"/>
    </sheetView>
  </sheetViews>
  <sheetFormatPr defaultRowHeight="12.6" x14ac:dyDescent="0.25"/>
  <cols>
    <col min="1" max="1" width="11.44140625" customWidth="1"/>
    <col min="3" max="3" width="10.21875" customWidth="1"/>
  </cols>
  <sheetData>
    <row r="1" spans="1:81" x14ac:dyDescent="0.25">
      <c r="A1" s="55" t="s">
        <v>64</v>
      </c>
      <c r="F1" s="55" t="s">
        <v>47</v>
      </c>
      <c r="G1" s="55" t="s">
        <v>38</v>
      </c>
      <c r="H1" s="55" t="s">
        <v>25</v>
      </c>
      <c r="I1" s="55" t="s">
        <v>38</v>
      </c>
      <c r="J1" s="55" t="s">
        <v>42</v>
      </c>
      <c r="K1" s="55" t="s">
        <v>38</v>
      </c>
      <c r="L1" s="55" t="s">
        <v>49</v>
      </c>
      <c r="M1" s="55"/>
      <c r="N1" s="55" t="s">
        <v>51</v>
      </c>
      <c r="O1" s="55" t="s">
        <v>38</v>
      </c>
      <c r="P1" s="55" t="s">
        <v>26</v>
      </c>
      <c r="Q1" s="55" t="s">
        <v>38</v>
      </c>
      <c r="R1" s="55" t="s">
        <v>27</v>
      </c>
      <c r="S1" s="55"/>
      <c r="T1" s="55" t="s">
        <v>53</v>
      </c>
      <c r="U1" s="55" t="s">
        <v>38</v>
      </c>
      <c r="V1" s="55" t="s">
        <v>54</v>
      </c>
      <c r="W1" s="55" t="s">
        <v>38</v>
      </c>
      <c r="X1" s="55" t="s">
        <v>43</v>
      </c>
      <c r="Y1" s="55" t="s">
        <v>38</v>
      </c>
      <c r="Z1" s="55" t="s">
        <v>55</v>
      </c>
      <c r="AA1" s="55" t="s">
        <v>38</v>
      </c>
      <c r="AB1" s="55" t="s">
        <v>44</v>
      </c>
      <c r="AC1" s="55" t="s">
        <v>38</v>
      </c>
      <c r="AD1" s="55" t="s">
        <v>56</v>
      </c>
      <c r="AE1" s="55" t="s">
        <v>38</v>
      </c>
      <c r="AF1" s="55" t="s">
        <v>57</v>
      </c>
      <c r="AG1" s="55" t="s">
        <v>38</v>
      </c>
      <c r="AH1" s="55" t="s">
        <v>28</v>
      </c>
      <c r="AI1" s="55" t="s">
        <v>38</v>
      </c>
    </row>
    <row r="2" spans="1:81" x14ac:dyDescent="0.25">
      <c r="A2" s="55" t="s">
        <v>29</v>
      </c>
      <c r="B2" s="55" t="s">
        <v>30</v>
      </c>
      <c r="C2" s="55" t="s">
        <v>37</v>
      </c>
      <c r="E2" s="55" t="s">
        <v>39</v>
      </c>
      <c r="F2" t="s">
        <v>48</v>
      </c>
      <c r="G2" t="s">
        <v>38</v>
      </c>
      <c r="H2" t="s">
        <v>46</v>
      </c>
      <c r="I2" t="s">
        <v>38</v>
      </c>
      <c r="J2" t="s">
        <v>46</v>
      </c>
      <c r="K2" t="s">
        <v>38</v>
      </c>
      <c r="L2" t="s">
        <v>50</v>
      </c>
      <c r="N2" t="s">
        <v>52</v>
      </c>
      <c r="O2" t="s">
        <v>38</v>
      </c>
      <c r="P2" t="s">
        <v>45</v>
      </c>
      <c r="Q2" t="s">
        <v>38</v>
      </c>
      <c r="R2" t="s">
        <v>45</v>
      </c>
      <c r="T2" t="s">
        <v>45</v>
      </c>
      <c r="U2" t="s">
        <v>38</v>
      </c>
      <c r="V2" t="s">
        <v>40</v>
      </c>
      <c r="W2" t="s">
        <v>38</v>
      </c>
      <c r="X2" t="s">
        <v>40</v>
      </c>
      <c r="Y2" t="s">
        <v>38</v>
      </c>
      <c r="Z2" t="s">
        <v>46</v>
      </c>
      <c r="AA2" t="s">
        <v>38</v>
      </c>
      <c r="AB2" t="s">
        <v>40</v>
      </c>
      <c r="AC2" t="s">
        <v>38</v>
      </c>
      <c r="AD2" t="s">
        <v>40</v>
      </c>
      <c r="AE2" t="s">
        <v>38</v>
      </c>
      <c r="AF2" t="s">
        <v>45</v>
      </c>
      <c r="AG2" t="s">
        <v>38</v>
      </c>
      <c r="AH2" t="s">
        <v>45</v>
      </c>
      <c r="AI2" t="s">
        <v>38</v>
      </c>
    </row>
    <row r="3" spans="1:81" s="6" customFormat="1" x14ac:dyDescent="0.25">
      <c r="A3" s="35" t="s">
        <v>32</v>
      </c>
      <c r="B3" s="36" t="s">
        <v>151</v>
      </c>
      <c r="C3" s="35">
        <v>771</v>
      </c>
      <c r="D3" s="36"/>
      <c r="E3" s="36" t="s">
        <v>152</v>
      </c>
      <c r="F3" s="36">
        <v>192</v>
      </c>
      <c r="G3" s="35"/>
      <c r="H3" s="36">
        <v>22</v>
      </c>
      <c r="I3" s="36"/>
      <c r="J3" s="36">
        <v>0.25</v>
      </c>
      <c r="K3" s="36"/>
      <c r="L3" s="36">
        <v>5.2</v>
      </c>
      <c r="M3" s="36"/>
      <c r="N3" s="36">
        <v>2.9</v>
      </c>
      <c r="O3" s="36"/>
      <c r="P3" s="36">
        <v>31</v>
      </c>
      <c r="Q3" s="36"/>
      <c r="R3" s="36">
        <v>222</v>
      </c>
      <c r="S3" s="36"/>
      <c r="T3" s="36">
        <v>572.29999999999995</v>
      </c>
      <c r="U3" s="36"/>
      <c r="V3" s="36">
        <v>0.4</v>
      </c>
      <c r="W3" s="36"/>
      <c r="X3" s="36">
        <v>8.9</v>
      </c>
      <c r="Y3" s="36"/>
      <c r="Z3" s="36">
        <v>5.8</v>
      </c>
      <c r="AA3" s="36"/>
      <c r="AB3" s="36">
        <v>98</v>
      </c>
      <c r="AC3" s="36"/>
      <c r="AD3" s="36">
        <v>92</v>
      </c>
      <c r="AE3" s="36"/>
      <c r="AF3" s="36">
        <v>98</v>
      </c>
      <c r="AG3" s="36"/>
      <c r="AH3" s="36">
        <v>922</v>
      </c>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row>
    <row r="4" spans="1:81" s="6" customFormat="1" x14ac:dyDescent="0.25">
      <c r="A4" s="35" t="s">
        <v>32</v>
      </c>
      <c r="B4" s="36" t="s">
        <v>151</v>
      </c>
      <c r="C4" s="35">
        <v>774</v>
      </c>
      <c r="D4" s="36"/>
      <c r="E4" s="36" t="s">
        <v>153</v>
      </c>
      <c r="F4" s="36">
        <v>224</v>
      </c>
      <c r="G4" s="35"/>
      <c r="H4" s="36">
        <v>23</v>
      </c>
      <c r="I4" s="36"/>
      <c r="J4" s="36">
        <v>0.28999999999999998</v>
      </c>
      <c r="K4" s="36"/>
      <c r="L4" s="36">
        <v>4.8</v>
      </c>
      <c r="M4" s="36"/>
      <c r="N4" s="36">
        <v>2.9</v>
      </c>
      <c r="O4" s="36"/>
      <c r="P4" s="36">
        <v>29</v>
      </c>
      <c r="Q4" s="36"/>
      <c r="R4" s="36">
        <v>45</v>
      </c>
      <c r="S4" s="36"/>
      <c r="T4" s="36">
        <v>192.1</v>
      </c>
      <c r="U4" s="36"/>
      <c r="V4" s="36">
        <v>0.3</v>
      </c>
      <c r="W4" s="36"/>
      <c r="X4" s="36">
        <v>9.1999999999999993</v>
      </c>
      <c r="Y4" s="36"/>
      <c r="Z4" s="36">
        <v>7.3</v>
      </c>
      <c r="AA4" s="36"/>
      <c r="AB4" s="36">
        <v>101</v>
      </c>
      <c r="AC4" s="36"/>
      <c r="AD4" s="36">
        <v>91</v>
      </c>
      <c r="AE4" s="36"/>
      <c r="AF4" s="36">
        <v>115</v>
      </c>
      <c r="AG4" s="36"/>
      <c r="AH4" s="36">
        <v>83</v>
      </c>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row>
    <row r="5" spans="1:81" s="6" customFormat="1" x14ac:dyDescent="0.25">
      <c r="A5" s="35" t="s">
        <v>32</v>
      </c>
      <c r="B5" s="36" t="s">
        <v>151</v>
      </c>
      <c r="C5" s="35">
        <v>780</v>
      </c>
      <c r="D5" s="36"/>
      <c r="E5" s="36" t="s">
        <v>154</v>
      </c>
      <c r="F5" s="36">
        <v>230</v>
      </c>
      <c r="G5" s="35"/>
      <c r="H5" s="36">
        <v>22</v>
      </c>
      <c r="I5" s="36"/>
      <c r="J5" s="36">
        <v>0.32</v>
      </c>
      <c r="K5" s="36"/>
      <c r="L5" s="36">
        <v>5.0999999999999996</v>
      </c>
      <c r="M5" s="36"/>
      <c r="N5" s="36">
        <v>3.1</v>
      </c>
      <c r="O5" s="36"/>
      <c r="P5" s="36">
        <v>31</v>
      </c>
      <c r="Q5" s="36"/>
      <c r="R5" s="36">
        <v>41</v>
      </c>
      <c r="S5" s="36"/>
      <c r="T5" s="36">
        <v>196.7</v>
      </c>
      <c r="U5" s="36"/>
      <c r="V5" s="36">
        <v>0.2</v>
      </c>
      <c r="W5" s="36"/>
      <c r="X5" s="36">
        <v>9.3000000000000007</v>
      </c>
      <c r="Y5" s="36"/>
      <c r="Z5" s="36">
        <v>6.5</v>
      </c>
      <c r="AA5" s="36"/>
      <c r="AB5" s="36">
        <v>96</v>
      </c>
      <c r="AC5" s="36"/>
      <c r="AD5" s="36">
        <v>70</v>
      </c>
      <c r="AE5" s="36"/>
      <c r="AF5" s="36">
        <v>105</v>
      </c>
      <c r="AG5" s="36"/>
      <c r="AH5" s="36">
        <v>70</v>
      </c>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row>
    <row r="6" spans="1:81" s="11" customFormat="1" x14ac:dyDescent="0.25">
      <c r="A6" s="35"/>
      <c r="B6" s="36"/>
      <c r="C6" s="35"/>
      <c r="D6" s="36"/>
      <c r="E6" s="36"/>
      <c r="F6" s="36"/>
      <c r="G6" s="35"/>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row>
    <row r="7" spans="1:81" s="11" customFormat="1" x14ac:dyDescent="0.25">
      <c r="A7" s="35"/>
      <c r="B7" s="36"/>
      <c r="C7" s="35"/>
      <c r="D7" s="36"/>
      <c r="E7" s="36"/>
      <c r="F7" s="36"/>
      <c r="G7" s="35"/>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row>
    <row r="8" spans="1:81" s="11" customFormat="1" x14ac:dyDescent="0.25">
      <c r="A8" s="35"/>
      <c r="B8" s="36"/>
      <c r="C8" s="35"/>
      <c r="D8" s="36"/>
      <c r="E8" s="36"/>
      <c r="F8" s="36"/>
      <c r="G8" s="35"/>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row>
    <row r="9" spans="1:81" s="7" customFormat="1" x14ac:dyDescent="0.25">
      <c r="A9" s="41" t="s">
        <v>158</v>
      </c>
      <c r="B9" s="42" t="s">
        <v>151</v>
      </c>
      <c r="C9" s="41">
        <v>768</v>
      </c>
      <c r="D9" s="42"/>
      <c r="E9" s="42" t="s">
        <v>155</v>
      </c>
      <c r="F9" s="42">
        <v>199</v>
      </c>
      <c r="G9" s="41"/>
      <c r="H9" s="42">
        <v>21</v>
      </c>
      <c r="I9" s="42"/>
      <c r="J9" s="42">
        <v>0.33</v>
      </c>
      <c r="K9" s="42"/>
      <c r="L9" s="42">
        <v>5.0999999999999996</v>
      </c>
      <c r="M9" s="42"/>
      <c r="N9" s="42">
        <v>3</v>
      </c>
      <c r="O9" s="42"/>
      <c r="P9" s="42">
        <v>31</v>
      </c>
      <c r="Q9" s="42"/>
      <c r="R9" s="42">
        <v>95</v>
      </c>
      <c r="S9" s="42"/>
      <c r="T9" s="42">
        <v>265.89999999999998</v>
      </c>
      <c r="U9" s="42"/>
      <c r="V9" s="42">
        <v>0.3</v>
      </c>
      <c r="W9" s="42"/>
      <c r="X9" s="42">
        <v>9.1</v>
      </c>
      <c r="Y9" s="42"/>
      <c r="Z9" s="42">
        <v>6.3</v>
      </c>
      <c r="AA9" s="42"/>
      <c r="AB9" s="42">
        <v>92</v>
      </c>
      <c r="AC9" s="42"/>
      <c r="AD9" s="42">
        <v>76</v>
      </c>
      <c r="AE9" s="42"/>
      <c r="AF9" s="42">
        <v>107</v>
      </c>
      <c r="AG9" s="42"/>
      <c r="AH9" s="42">
        <v>386</v>
      </c>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row>
    <row r="10" spans="1:81" s="7" customFormat="1" x14ac:dyDescent="0.25">
      <c r="A10" s="41" t="s">
        <v>158</v>
      </c>
      <c r="B10" s="42" t="s">
        <v>151</v>
      </c>
      <c r="C10" s="41">
        <v>769</v>
      </c>
      <c r="D10" s="42"/>
      <c r="E10" s="42" t="s">
        <v>156</v>
      </c>
      <c r="F10" s="42">
        <v>258</v>
      </c>
      <c r="G10" s="41"/>
      <c r="H10" s="42">
        <v>22</v>
      </c>
      <c r="I10" s="42"/>
      <c r="J10" s="42">
        <v>0.39</v>
      </c>
      <c r="K10" s="42"/>
      <c r="L10" s="42">
        <v>4.8</v>
      </c>
      <c r="M10" s="42"/>
      <c r="N10" s="42">
        <v>2.9</v>
      </c>
      <c r="O10" s="42"/>
      <c r="P10" s="42">
        <v>25</v>
      </c>
      <c r="Q10" s="42"/>
      <c r="R10" s="42">
        <v>69</v>
      </c>
      <c r="S10" s="42"/>
      <c r="T10" s="42">
        <v>239.2</v>
      </c>
      <c r="U10" s="42"/>
      <c r="V10" s="42">
        <v>0.3</v>
      </c>
      <c r="W10" s="42"/>
      <c r="X10" s="42">
        <v>9.5</v>
      </c>
      <c r="Y10" s="42"/>
      <c r="Z10" s="42">
        <v>6.9</v>
      </c>
      <c r="AA10" s="42"/>
      <c r="AB10" s="42">
        <v>107</v>
      </c>
      <c r="AC10" s="42"/>
      <c r="AD10" s="42">
        <v>116</v>
      </c>
      <c r="AE10" s="42"/>
      <c r="AF10" s="42">
        <v>94</v>
      </c>
      <c r="AG10" s="42"/>
      <c r="AH10" s="42">
        <v>215</v>
      </c>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row>
    <row r="11" spans="1:81" s="7" customFormat="1" x14ac:dyDescent="0.25">
      <c r="A11" s="41" t="s">
        <v>158</v>
      </c>
      <c r="B11" s="42" t="s">
        <v>151</v>
      </c>
      <c r="C11" s="41">
        <v>770</v>
      </c>
      <c r="D11" s="42"/>
      <c r="E11" s="42" t="s">
        <v>157</v>
      </c>
      <c r="F11" s="42">
        <v>235</v>
      </c>
      <c r="G11" s="41"/>
      <c r="H11" s="42">
        <v>21</v>
      </c>
      <c r="I11" s="42"/>
      <c r="J11" s="42">
        <v>0.35</v>
      </c>
      <c r="K11" s="42"/>
      <c r="L11" s="42">
        <v>5.0999999999999996</v>
      </c>
      <c r="M11" s="42"/>
      <c r="N11" s="42">
        <v>3.1</v>
      </c>
      <c r="O11" s="42"/>
      <c r="P11" s="42">
        <v>26</v>
      </c>
      <c r="Q11" s="42"/>
      <c r="R11" s="42">
        <v>171</v>
      </c>
      <c r="S11" s="42"/>
      <c r="T11" s="42">
        <v>366.1</v>
      </c>
      <c r="U11" s="42"/>
      <c r="V11" s="42">
        <v>0.4</v>
      </c>
      <c r="W11" s="42"/>
      <c r="X11" s="42">
        <v>9.6</v>
      </c>
      <c r="Y11" s="42"/>
      <c r="Z11" s="42">
        <v>6.3</v>
      </c>
      <c r="AA11" s="42"/>
      <c r="AB11" s="42">
        <v>101</v>
      </c>
      <c r="AC11" s="42"/>
      <c r="AD11" s="42">
        <v>74</v>
      </c>
      <c r="AE11" s="42"/>
      <c r="AF11" s="42">
        <v>101</v>
      </c>
      <c r="AG11" s="42"/>
      <c r="AH11" s="42">
        <v>708</v>
      </c>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row>
    <row r="12" spans="1:81" s="12" customFormat="1" x14ac:dyDescent="0.25">
      <c r="A12" s="41"/>
      <c r="B12" s="42"/>
      <c r="C12" s="41"/>
      <c r="D12" s="42"/>
      <c r="E12" s="42"/>
      <c r="F12" s="42"/>
      <c r="G12" s="41"/>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row>
    <row r="13" spans="1:81" s="12" customFormat="1" x14ac:dyDescent="0.25">
      <c r="A13" s="41"/>
      <c r="B13" s="42"/>
      <c r="C13" s="41"/>
      <c r="D13" s="42"/>
      <c r="E13" s="42"/>
      <c r="F13" s="42"/>
      <c r="G13" s="41"/>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row>
    <row r="14" spans="1:81" s="12" customFormat="1" x14ac:dyDescent="0.25">
      <c r="A14" s="41"/>
      <c r="B14" s="42"/>
      <c r="C14" s="41"/>
      <c r="D14" s="42"/>
      <c r="E14" s="42"/>
      <c r="F14" s="42"/>
      <c r="G14" s="41"/>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row>
    <row r="16" spans="1:81" x14ac:dyDescent="0.25">
      <c r="E16" s="23"/>
      <c r="F16" s="23"/>
      <c r="G16" s="23"/>
      <c r="H16" s="23"/>
      <c r="I16" s="23"/>
      <c r="J16" s="23"/>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row>
    <row r="17" spans="1:81" x14ac:dyDescent="0.25">
      <c r="A17" s="56" t="s">
        <v>135</v>
      </c>
      <c r="B17" s="4"/>
      <c r="C17" s="4"/>
      <c r="D17" s="4"/>
      <c r="E17" s="44"/>
      <c r="F17" s="27"/>
      <c r="G17" s="26"/>
      <c r="H17" s="23"/>
      <c r="I17" s="23"/>
      <c r="J17" s="23"/>
      <c r="Q17" s="58" t="s">
        <v>307</v>
      </c>
      <c r="R17" s="58"/>
      <c r="S17" s="58"/>
      <c r="T17" s="58"/>
      <c r="U17" s="28"/>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row>
    <row r="18" spans="1:81" ht="15.6" x14ac:dyDescent="0.3">
      <c r="A18" t="str">
        <f>O18</f>
        <v>WT</v>
      </c>
      <c r="C18" t="str">
        <f>O22</f>
        <v>KI</v>
      </c>
      <c r="E18" s="23"/>
      <c r="F18" s="34"/>
      <c r="G18" s="34"/>
      <c r="H18" s="23"/>
      <c r="I18" s="23"/>
      <c r="J18" s="23"/>
      <c r="L18" s="33" t="s">
        <v>125</v>
      </c>
      <c r="M18" s="33"/>
      <c r="N18" s="33"/>
      <c r="O18" s="35" t="s">
        <v>32</v>
      </c>
      <c r="T18" s="20"/>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row>
    <row r="19" spans="1:81" ht="15.6" x14ac:dyDescent="0.3">
      <c r="A19" s="36">
        <f t="shared" ref="A19:A24" si="0">F3</f>
        <v>192</v>
      </c>
      <c r="C19" s="42">
        <f t="shared" ref="C19:C24" si="1">F9</f>
        <v>199</v>
      </c>
      <c r="E19" s="23"/>
      <c r="F19" s="34"/>
      <c r="G19" s="34"/>
      <c r="H19" s="23"/>
      <c r="I19" s="23"/>
      <c r="J19" s="23"/>
      <c r="L19" s="33"/>
      <c r="M19" s="33"/>
      <c r="N19" s="33"/>
      <c r="T19" s="20"/>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row>
    <row r="20" spans="1:81" x14ac:dyDescent="0.25">
      <c r="A20" s="36">
        <f t="shared" si="0"/>
        <v>224</v>
      </c>
      <c r="B20" s="22"/>
      <c r="C20" s="42">
        <f t="shared" si="1"/>
        <v>258</v>
      </c>
      <c r="D20" s="28" t="s">
        <v>58</v>
      </c>
      <c r="E20" s="23"/>
      <c r="F20" s="34"/>
      <c r="G20" s="34"/>
      <c r="H20" s="23"/>
      <c r="I20" s="23"/>
      <c r="J20" s="23"/>
      <c r="L20" s="33"/>
      <c r="M20" s="33"/>
      <c r="N20" s="33"/>
      <c r="O20" s="33"/>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row>
    <row r="21" spans="1:81" x14ac:dyDescent="0.25">
      <c r="A21" s="36">
        <f t="shared" si="0"/>
        <v>230</v>
      </c>
      <c r="B21" s="22"/>
      <c r="C21" s="42">
        <f t="shared" si="1"/>
        <v>235</v>
      </c>
      <c r="D21" s="28">
        <f>_xlfn.T.TEST(A19:A21,C19:C21,2,2)</f>
        <v>0.50249526401074318</v>
      </c>
      <c r="E21" s="23"/>
      <c r="F21" s="34"/>
      <c r="G21" s="34"/>
      <c r="H21" s="23"/>
      <c r="I21" s="23"/>
      <c r="J21" s="23"/>
      <c r="L21" s="33"/>
      <c r="M21" s="33"/>
      <c r="N21" s="33"/>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row>
    <row r="22" spans="1:81" x14ac:dyDescent="0.25">
      <c r="A22" s="36">
        <f t="shared" si="0"/>
        <v>0</v>
      </c>
      <c r="B22" s="22"/>
      <c r="C22" s="42">
        <f t="shared" si="1"/>
        <v>0</v>
      </c>
      <c r="E22" s="23"/>
      <c r="F22" s="34"/>
      <c r="G22" s="34"/>
      <c r="H22" s="23"/>
      <c r="I22" s="23"/>
      <c r="J22" s="23"/>
      <c r="L22" s="33" t="s">
        <v>127</v>
      </c>
      <c r="M22" s="33"/>
      <c r="N22" s="33"/>
      <c r="O22" s="41" t="s">
        <v>158</v>
      </c>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row>
    <row r="23" spans="1:81" x14ac:dyDescent="0.25">
      <c r="A23" s="10">
        <f t="shared" si="0"/>
        <v>0</v>
      </c>
      <c r="B23" s="22"/>
      <c r="C23" s="42">
        <f t="shared" si="1"/>
        <v>0</v>
      </c>
      <c r="E23" s="23"/>
      <c r="F23" s="34"/>
      <c r="G23" s="34"/>
      <c r="H23" s="23"/>
      <c r="I23" s="23"/>
      <c r="J23" s="23"/>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row>
    <row r="24" spans="1:81" x14ac:dyDescent="0.25">
      <c r="A24" s="10">
        <f t="shared" si="0"/>
        <v>0</v>
      </c>
      <c r="B24" s="22"/>
      <c r="C24" s="42">
        <f t="shared" si="1"/>
        <v>0</v>
      </c>
      <c r="E24" s="23"/>
      <c r="F24" s="34"/>
      <c r="G24" s="34"/>
      <c r="H24" s="23"/>
      <c r="I24" s="23"/>
      <c r="J24" s="23"/>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row>
    <row r="25" spans="1:81" x14ac:dyDescent="0.25">
      <c r="B25" s="22"/>
      <c r="E25" s="23"/>
      <c r="F25" s="34"/>
      <c r="G25" s="34"/>
      <c r="H25" s="23"/>
      <c r="I25" s="23"/>
      <c r="J25" s="23"/>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row>
    <row r="26" spans="1:81" x14ac:dyDescent="0.25">
      <c r="E26" s="23"/>
      <c r="F26" s="34"/>
      <c r="G26" s="34"/>
      <c r="H26" s="23"/>
      <c r="I26" s="23"/>
      <c r="J26" s="23"/>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row>
    <row r="27" spans="1:81" x14ac:dyDescent="0.25">
      <c r="E27" s="23"/>
      <c r="F27" s="34"/>
      <c r="G27" s="34"/>
      <c r="H27" s="23"/>
      <c r="I27" s="23"/>
      <c r="J27" s="23"/>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row>
    <row r="28" spans="1:81" x14ac:dyDescent="0.25">
      <c r="E28" s="23"/>
      <c r="F28" s="34"/>
      <c r="G28" s="34"/>
      <c r="H28" s="23"/>
      <c r="I28" s="23"/>
      <c r="J28" s="23"/>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row>
    <row r="29" spans="1:81" x14ac:dyDescent="0.25">
      <c r="E29" s="23"/>
      <c r="F29" s="34"/>
      <c r="G29" s="34"/>
      <c r="H29" s="23"/>
      <c r="I29" s="23"/>
      <c r="J29" s="23"/>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row>
    <row r="30" spans="1:81" x14ac:dyDescent="0.25">
      <c r="E30" s="23"/>
      <c r="F30" s="34"/>
      <c r="G30" s="34"/>
      <c r="H30" s="23"/>
      <c r="I30" s="23"/>
      <c r="J30" s="23"/>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row>
    <row r="31" spans="1:81" x14ac:dyDescent="0.25">
      <c r="E31" s="23"/>
      <c r="F31" s="23"/>
      <c r="G31" s="23"/>
      <c r="H31" s="23"/>
      <c r="I31" s="23"/>
      <c r="J31" s="23"/>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row>
    <row r="32" spans="1:81" x14ac:dyDescent="0.25">
      <c r="E32" s="23"/>
      <c r="F32" s="23"/>
      <c r="G32" s="23"/>
      <c r="H32" s="23"/>
      <c r="I32" s="23"/>
      <c r="J32" s="23"/>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row>
    <row r="33" spans="1:81" x14ac:dyDescent="0.25">
      <c r="A33" s="56" t="s">
        <v>136</v>
      </c>
      <c r="E33" s="23"/>
      <c r="F33" s="27"/>
      <c r="G33" s="26"/>
      <c r="H33" s="23"/>
      <c r="I33" s="23"/>
      <c r="J33" s="23"/>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row>
    <row r="34" spans="1:81" x14ac:dyDescent="0.25">
      <c r="A34" t="str">
        <f>O18</f>
        <v>WT</v>
      </c>
      <c r="C34" t="str">
        <f>O22</f>
        <v>KI</v>
      </c>
      <c r="E34" s="23"/>
      <c r="F34" s="27"/>
      <c r="G34" s="26"/>
      <c r="H34" s="23"/>
      <c r="I34" s="23"/>
      <c r="J34" s="23"/>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row>
    <row r="35" spans="1:81" x14ac:dyDescent="0.25">
      <c r="A35" s="36">
        <f t="shared" ref="A35:A40" si="2">H3</f>
        <v>22</v>
      </c>
      <c r="C35" s="42">
        <f t="shared" ref="C35:C40" si="3">H9</f>
        <v>21</v>
      </c>
      <c r="E35" s="23"/>
      <c r="F35" s="34"/>
      <c r="G35" s="34"/>
      <c r="H35" s="23"/>
      <c r="I35" s="23"/>
      <c r="J35" s="23"/>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row>
    <row r="36" spans="1:81" x14ac:dyDescent="0.25">
      <c r="A36" s="36">
        <f t="shared" si="2"/>
        <v>23</v>
      </c>
      <c r="B36" s="22"/>
      <c r="C36" s="42">
        <f t="shared" si="3"/>
        <v>22</v>
      </c>
      <c r="D36" s="28" t="s">
        <v>58</v>
      </c>
      <c r="E36" s="23"/>
      <c r="F36" s="34"/>
      <c r="G36" s="34"/>
      <c r="H36" s="23"/>
      <c r="I36" s="23"/>
      <c r="J36" s="23"/>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row>
    <row r="37" spans="1:81" x14ac:dyDescent="0.25">
      <c r="A37" s="36">
        <f t="shared" si="2"/>
        <v>22</v>
      </c>
      <c r="B37" s="22"/>
      <c r="C37" s="42">
        <f t="shared" si="3"/>
        <v>21</v>
      </c>
      <c r="D37" s="28">
        <f>_xlfn.T.TEST(A35:A37,C35:C37,2,2)</f>
        <v>0.10119150721829538</v>
      </c>
      <c r="E37" s="23"/>
      <c r="F37" s="34"/>
      <c r="G37" s="34"/>
      <c r="H37" s="23"/>
      <c r="I37" s="23"/>
      <c r="J37" s="23"/>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row>
    <row r="38" spans="1:81" x14ac:dyDescent="0.25">
      <c r="A38" s="36">
        <f t="shared" si="2"/>
        <v>0</v>
      </c>
      <c r="B38" s="22"/>
      <c r="C38" s="42">
        <f t="shared" si="3"/>
        <v>0</v>
      </c>
      <c r="E38" s="23"/>
      <c r="F38" s="34"/>
      <c r="G38" s="34"/>
      <c r="H38" s="23"/>
      <c r="I38" s="23"/>
      <c r="J38" s="23"/>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row>
    <row r="39" spans="1:81" x14ac:dyDescent="0.25">
      <c r="A39" s="36">
        <f t="shared" si="2"/>
        <v>0</v>
      </c>
      <c r="B39" s="22"/>
      <c r="C39" s="42">
        <f t="shared" si="3"/>
        <v>0</v>
      </c>
      <c r="E39" s="23"/>
      <c r="F39" s="34"/>
      <c r="G39" s="34"/>
      <c r="H39" s="23"/>
      <c r="I39" s="23"/>
      <c r="J39" s="23"/>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row>
    <row r="40" spans="1:81" x14ac:dyDescent="0.25">
      <c r="A40" s="10">
        <f t="shared" si="2"/>
        <v>0</v>
      </c>
      <c r="B40" s="22"/>
      <c r="C40" s="42">
        <f t="shared" si="3"/>
        <v>0</v>
      </c>
      <c r="E40" s="23"/>
      <c r="F40" s="34"/>
      <c r="G40" s="34"/>
      <c r="H40" s="23"/>
      <c r="I40" s="23"/>
      <c r="J40" s="23"/>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row>
    <row r="41" spans="1:81" x14ac:dyDescent="0.25">
      <c r="B41" s="22"/>
      <c r="E41" s="23"/>
      <c r="F41" s="34"/>
      <c r="G41" s="34"/>
      <c r="H41" s="23"/>
      <c r="I41" s="23"/>
      <c r="J41" s="23"/>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row>
    <row r="42" spans="1:81" x14ac:dyDescent="0.25">
      <c r="E42" s="23"/>
      <c r="F42" s="34"/>
      <c r="G42" s="34"/>
      <c r="H42" s="23"/>
      <c r="I42" s="23"/>
      <c r="J42" s="23"/>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row>
    <row r="43" spans="1:81" x14ac:dyDescent="0.25">
      <c r="E43" s="23"/>
      <c r="F43" s="34"/>
      <c r="G43" s="34"/>
      <c r="H43" s="23"/>
      <c r="I43" s="23"/>
      <c r="J43" s="23"/>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row>
    <row r="44" spans="1:81" x14ac:dyDescent="0.25">
      <c r="E44" s="23"/>
      <c r="F44" s="34"/>
      <c r="G44" s="34"/>
      <c r="H44" s="23"/>
      <c r="I44" s="23"/>
      <c r="J44" s="23"/>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row>
    <row r="45" spans="1:81" x14ac:dyDescent="0.25">
      <c r="E45" s="23"/>
      <c r="F45" s="34"/>
      <c r="G45" s="34"/>
      <c r="H45" s="23"/>
      <c r="I45" s="23"/>
      <c r="J45" s="23"/>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row>
    <row r="46" spans="1:81" x14ac:dyDescent="0.25">
      <c r="E46" s="23"/>
      <c r="F46" s="34"/>
      <c r="G46" s="34"/>
      <c r="H46" s="23"/>
      <c r="I46" s="23"/>
      <c r="J46" s="23"/>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row>
    <row r="47" spans="1:81" x14ac:dyDescent="0.25">
      <c r="E47" s="23"/>
      <c r="F47" s="34"/>
      <c r="G47" s="34"/>
      <c r="H47" s="23"/>
      <c r="I47" s="23"/>
      <c r="J47" s="23"/>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row>
    <row r="48" spans="1:81" x14ac:dyDescent="0.25">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row>
    <row r="49" spans="1:81" x14ac:dyDescent="0.25">
      <c r="A49" s="56" t="s">
        <v>137</v>
      </c>
      <c r="F49" s="48"/>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row>
    <row r="50" spans="1:81" x14ac:dyDescent="0.25">
      <c r="A50" t="str">
        <f>O18</f>
        <v>WT</v>
      </c>
      <c r="C50" t="str">
        <f>O22</f>
        <v>KI</v>
      </c>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row>
    <row r="51" spans="1:81" x14ac:dyDescent="0.25">
      <c r="A51" s="36">
        <f t="shared" ref="A51:A56" si="4">J3</f>
        <v>0.25</v>
      </c>
      <c r="C51" s="42">
        <f t="shared" ref="C51:C56" si="5">J9</f>
        <v>0.33</v>
      </c>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row>
    <row r="52" spans="1:81" x14ac:dyDescent="0.25">
      <c r="A52" s="36">
        <f t="shared" si="4"/>
        <v>0.28999999999999998</v>
      </c>
      <c r="B52" s="22"/>
      <c r="C52" s="42">
        <f t="shared" si="5"/>
        <v>0.39</v>
      </c>
      <c r="D52" s="28" t="s">
        <v>58</v>
      </c>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row>
    <row r="53" spans="1:81" x14ac:dyDescent="0.25">
      <c r="A53" s="36">
        <f t="shared" si="4"/>
        <v>0.32</v>
      </c>
      <c r="B53" s="22"/>
      <c r="C53" s="42">
        <f t="shared" si="5"/>
        <v>0.35</v>
      </c>
      <c r="D53" s="28">
        <f>_xlfn.T.TEST(A51:A53,C51:C53,2,2)</f>
        <v>5.9750109389922375E-2</v>
      </c>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row>
    <row r="54" spans="1:81" x14ac:dyDescent="0.25">
      <c r="A54" s="36">
        <f t="shared" si="4"/>
        <v>0</v>
      </c>
      <c r="B54" s="22"/>
      <c r="C54" s="42">
        <f t="shared" si="5"/>
        <v>0</v>
      </c>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row>
    <row r="55" spans="1:81" x14ac:dyDescent="0.25">
      <c r="A55" s="10">
        <f t="shared" si="4"/>
        <v>0</v>
      </c>
      <c r="B55" s="22"/>
      <c r="C55" s="42">
        <f t="shared" si="5"/>
        <v>0</v>
      </c>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row>
    <row r="56" spans="1:81" x14ac:dyDescent="0.25">
      <c r="A56" s="10">
        <f t="shared" si="4"/>
        <v>0</v>
      </c>
      <c r="B56" s="22"/>
      <c r="C56" s="42">
        <f t="shared" si="5"/>
        <v>0</v>
      </c>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row>
    <row r="57" spans="1:81" x14ac:dyDescent="0.25">
      <c r="B57" s="22"/>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row>
    <row r="58" spans="1:81" x14ac:dyDescent="0.25">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row>
    <row r="59" spans="1:81" x14ac:dyDescent="0.25">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row>
    <row r="60" spans="1:81" x14ac:dyDescent="0.25">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row>
    <row r="61" spans="1:81" x14ac:dyDescent="0.25">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row>
    <row r="62" spans="1:81" x14ac:dyDescent="0.25">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row>
    <row r="63" spans="1:81" x14ac:dyDescent="0.25">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row>
    <row r="64" spans="1:81" x14ac:dyDescent="0.25">
      <c r="F64" s="23"/>
      <c r="G64" s="23"/>
      <c r="H64" s="23"/>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row>
    <row r="65" spans="1:80" x14ac:dyDescent="0.25">
      <c r="A65" s="56" t="s">
        <v>138</v>
      </c>
      <c r="F65" s="27"/>
      <c r="G65" s="26"/>
      <c r="H65" s="23"/>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row>
    <row r="66" spans="1:80" x14ac:dyDescent="0.25">
      <c r="A66" t="str">
        <f>O18</f>
        <v>WT</v>
      </c>
      <c r="C66" t="str">
        <f>O22</f>
        <v>KI</v>
      </c>
      <c r="F66" s="34"/>
      <c r="G66" s="34"/>
      <c r="H66" s="23"/>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row>
    <row r="67" spans="1:80" x14ac:dyDescent="0.25">
      <c r="A67" s="36">
        <f t="shared" ref="A67:A72" si="6">L3</f>
        <v>5.2</v>
      </c>
      <c r="C67" s="42">
        <f t="shared" ref="C67:C72" si="7">L9</f>
        <v>5.0999999999999996</v>
      </c>
      <c r="F67" s="34"/>
      <c r="G67" s="34"/>
      <c r="H67" s="23"/>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row>
    <row r="68" spans="1:80" x14ac:dyDescent="0.25">
      <c r="A68" s="36">
        <f t="shared" si="6"/>
        <v>4.8</v>
      </c>
      <c r="B68" s="22"/>
      <c r="C68" s="42">
        <f t="shared" si="7"/>
        <v>4.8</v>
      </c>
      <c r="D68" s="28" t="s">
        <v>58</v>
      </c>
      <c r="F68" s="34"/>
      <c r="G68" s="34"/>
      <c r="H68" s="23"/>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row>
    <row r="69" spans="1:80" x14ac:dyDescent="0.25">
      <c r="A69" s="36">
        <f t="shared" si="6"/>
        <v>5.0999999999999996</v>
      </c>
      <c r="B69" s="22"/>
      <c r="C69" s="42">
        <f t="shared" si="7"/>
        <v>5.0999999999999996</v>
      </c>
      <c r="D69" s="28">
        <f>_xlfn.T.TEST(A67:A69,C67:C69,2,2)</f>
        <v>0.84159582242601183</v>
      </c>
      <c r="F69" s="34"/>
      <c r="G69" s="34"/>
      <c r="H69" s="23"/>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row>
    <row r="70" spans="1:80" x14ac:dyDescent="0.25">
      <c r="A70" s="36">
        <f t="shared" si="6"/>
        <v>0</v>
      </c>
      <c r="B70" s="22"/>
      <c r="C70" s="42">
        <f t="shared" si="7"/>
        <v>0</v>
      </c>
      <c r="F70" s="34"/>
      <c r="G70" s="34"/>
      <c r="H70" s="23"/>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row>
    <row r="71" spans="1:80" x14ac:dyDescent="0.25">
      <c r="A71" s="10">
        <f t="shared" si="6"/>
        <v>0</v>
      </c>
      <c r="B71" s="22"/>
      <c r="C71" s="42">
        <f t="shared" si="7"/>
        <v>0</v>
      </c>
      <c r="F71" s="34"/>
      <c r="G71" s="34"/>
      <c r="H71" s="23"/>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row>
    <row r="72" spans="1:80" x14ac:dyDescent="0.25">
      <c r="A72" s="10">
        <f t="shared" si="6"/>
        <v>0</v>
      </c>
      <c r="B72" s="22"/>
      <c r="C72" s="42">
        <f t="shared" si="7"/>
        <v>0</v>
      </c>
      <c r="F72" s="34"/>
      <c r="G72" s="34"/>
      <c r="H72" s="23"/>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row>
    <row r="73" spans="1:80" x14ac:dyDescent="0.25">
      <c r="B73" s="22"/>
      <c r="F73" s="34"/>
      <c r="G73" s="34"/>
      <c r="H73" s="23"/>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row>
    <row r="74" spans="1:80" x14ac:dyDescent="0.25">
      <c r="F74" s="34"/>
      <c r="G74" s="34"/>
      <c r="H74" s="23"/>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row>
    <row r="75" spans="1:80" x14ac:dyDescent="0.25">
      <c r="F75" s="34"/>
      <c r="G75" s="34"/>
      <c r="H75" s="23"/>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row>
    <row r="76" spans="1:80" x14ac:dyDescent="0.25">
      <c r="F76" s="34"/>
      <c r="G76" s="34"/>
      <c r="H76" s="23"/>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row>
    <row r="77" spans="1:80" x14ac:dyDescent="0.25">
      <c r="F77" s="34"/>
      <c r="G77" s="34"/>
      <c r="H77" s="23"/>
    </row>
    <row r="78" spans="1:80" x14ac:dyDescent="0.25">
      <c r="F78" s="34"/>
      <c r="G78" s="34"/>
      <c r="H78" s="23"/>
    </row>
    <row r="79" spans="1:80" x14ac:dyDescent="0.25">
      <c r="F79" s="23"/>
      <c r="G79" s="23"/>
      <c r="H79" s="23"/>
    </row>
    <row r="80" spans="1:80" x14ac:dyDescent="0.25">
      <c r="F80" s="23"/>
      <c r="G80" s="23"/>
      <c r="H80" s="23"/>
    </row>
    <row r="81" spans="1:9" x14ac:dyDescent="0.25">
      <c r="A81" s="56" t="s">
        <v>139</v>
      </c>
      <c r="F81" s="27"/>
      <c r="G81" s="51"/>
      <c r="H81" s="45"/>
      <c r="I81" s="21"/>
    </row>
    <row r="82" spans="1:9" x14ac:dyDescent="0.25">
      <c r="A82" t="str">
        <f>O18</f>
        <v>WT</v>
      </c>
      <c r="C82" t="str">
        <f>O22</f>
        <v>KI</v>
      </c>
      <c r="F82" s="34"/>
      <c r="G82" s="34"/>
      <c r="H82" s="23"/>
    </row>
    <row r="83" spans="1:9" x14ac:dyDescent="0.25">
      <c r="A83" s="36">
        <f t="shared" ref="A83:A88" si="8">N3</f>
        <v>2.9</v>
      </c>
      <c r="C83" s="42">
        <f t="shared" ref="C83:C88" si="9">N9</f>
        <v>3</v>
      </c>
      <c r="F83" s="34"/>
      <c r="G83" s="34"/>
      <c r="H83" s="52"/>
    </row>
    <row r="84" spans="1:9" x14ac:dyDescent="0.25">
      <c r="A84" s="36">
        <f t="shared" si="8"/>
        <v>2.9</v>
      </c>
      <c r="C84" s="42">
        <f t="shared" si="9"/>
        <v>2.9</v>
      </c>
      <c r="D84" s="28" t="s">
        <v>58</v>
      </c>
      <c r="F84" s="34"/>
      <c r="G84" s="34"/>
      <c r="H84" s="23"/>
    </row>
    <row r="85" spans="1:9" x14ac:dyDescent="0.25">
      <c r="A85" s="36">
        <f t="shared" si="8"/>
        <v>3.1</v>
      </c>
      <c r="C85" s="42">
        <f t="shared" si="9"/>
        <v>3.1</v>
      </c>
      <c r="D85" s="28">
        <f>_xlfn.T.TEST(A83:A85,C83:C85,2,2)</f>
        <v>0.72465863649609696</v>
      </c>
      <c r="F85" s="34"/>
      <c r="G85" s="34"/>
      <c r="H85" s="23"/>
    </row>
    <row r="86" spans="1:9" x14ac:dyDescent="0.25">
      <c r="A86" s="36">
        <f t="shared" si="8"/>
        <v>0</v>
      </c>
      <c r="C86" s="42">
        <f t="shared" si="9"/>
        <v>0</v>
      </c>
      <c r="F86" s="34"/>
      <c r="G86" s="34"/>
      <c r="H86" s="23"/>
    </row>
    <row r="87" spans="1:9" x14ac:dyDescent="0.25">
      <c r="A87" s="10">
        <f t="shared" si="8"/>
        <v>0</v>
      </c>
      <c r="C87" s="42">
        <f t="shared" si="9"/>
        <v>0</v>
      </c>
      <c r="F87" s="34"/>
      <c r="G87" s="34"/>
      <c r="H87" s="23"/>
    </row>
    <row r="88" spans="1:9" x14ac:dyDescent="0.25">
      <c r="A88" s="10">
        <f t="shared" si="8"/>
        <v>0</v>
      </c>
      <c r="C88" s="42">
        <f t="shared" si="9"/>
        <v>0</v>
      </c>
      <c r="F88" s="34"/>
      <c r="G88" s="34"/>
      <c r="H88" s="23"/>
    </row>
    <row r="89" spans="1:9" x14ac:dyDescent="0.25">
      <c r="F89" s="34"/>
      <c r="G89" s="34"/>
      <c r="H89" s="23"/>
    </row>
    <row r="90" spans="1:9" x14ac:dyDescent="0.25">
      <c r="F90" s="34"/>
      <c r="G90" s="34"/>
      <c r="H90" s="23"/>
    </row>
    <row r="91" spans="1:9" x14ac:dyDescent="0.25">
      <c r="F91" s="34"/>
      <c r="G91" s="34"/>
      <c r="H91" s="23"/>
    </row>
    <row r="92" spans="1:9" x14ac:dyDescent="0.25">
      <c r="F92" s="34"/>
      <c r="G92" s="34"/>
      <c r="H92" s="23"/>
    </row>
    <row r="93" spans="1:9" x14ac:dyDescent="0.25">
      <c r="F93" s="34"/>
      <c r="G93" s="34"/>
      <c r="H93" s="23"/>
    </row>
    <row r="94" spans="1:9" x14ac:dyDescent="0.25">
      <c r="F94" s="34"/>
      <c r="G94" s="34"/>
      <c r="H94" s="23"/>
    </row>
    <row r="95" spans="1:9" x14ac:dyDescent="0.25">
      <c r="F95" s="34"/>
      <c r="G95" s="34"/>
      <c r="H95" s="23"/>
    </row>
    <row r="96" spans="1:9" x14ac:dyDescent="0.25">
      <c r="F96" s="23"/>
      <c r="G96" s="23"/>
      <c r="H96" s="23"/>
    </row>
    <row r="97" spans="1:8" x14ac:dyDescent="0.25">
      <c r="A97" s="56" t="s">
        <v>140</v>
      </c>
      <c r="F97" s="27"/>
      <c r="G97" s="26"/>
      <c r="H97" s="23"/>
    </row>
    <row r="98" spans="1:8" x14ac:dyDescent="0.25">
      <c r="A98" t="str">
        <f>O18</f>
        <v>WT</v>
      </c>
      <c r="C98" t="str">
        <f>O22</f>
        <v>KI</v>
      </c>
      <c r="F98" s="34"/>
      <c r="G98" s="34"/>
      <c r="H98" s="23"/>
    </row>
    <row r="99" spans="1:8" x14ac:dyDescent="0.25">
      <c r="A99" s="36">
        <f t="shared" ref="A99:A104" si="10">P3</f>
        <v>31</v>
      </c>
      <c r="C99" s="42">
        <f t="shared" ref="C99:C104" si="11">P9</f>
        <v>31</v>
      </c>
      <c r="F99" s="34"/>
      <c r="G99" s="34"/>
      <c r="H99" s="23"/>
    </row>
    <row r="100" spans="1:8" x14ac:dyDescent="0.25">
      <c r="A100" s="36">
        <f t="shared" si="10"/>
        <v>29</v>
      </c>
      <c r="C100" s="42">
        <f t="shared" si="11"/>
        <v>25</v>
      </c>
      <c r="D100" s="28" t="s">
        <v>58</v>
      </c>
      <c r="F100" s="34"/>
      <c r="G100" s="34"/>
      <c r="H100" s="23"/>
    </row>
    <row r="101" spans="1:8" x14ac:dyDescent="0.25">
      <c r="A101" s="36">
        <f t="shared" si="10"/>
        <v>31</v>
      </c>
      <c r="C101" s="42">
        <f t="shared" si="11"/>
        <v>26</v>
      </c>
      <c r="D101" s="28">
        <f>_xlfn.T.TEST(A99:A101,C99:C101,2,2)</f>
        <v>0.20283708258989036</v>
      </c>
      <c r="F101" s="34"/>
      <c r="G101" s="34"/>
      <c r="H101" s="23"/>
    </row>
    <row r="102" spans="1:8" x14ac:dyDescent="0.25">
      <c r="A102" s="36">
        <f t="shared" si="10"/>
        <v>0</v>
      </c>
      <c r="C102" s="42">
        <f t="shared" si="11"/>
        <v>0</v>
      </c>
      <c r="F102" s="34"/>
      <c r="G102" s="34"/>
      <c r="H102" s="23"/>
    </row>
    <row r="103" spans="1:8" x14ac:dyDescent="0.25">
      <c r="A103" s="10">
        <f t="shared" si="10"/>
        <v>0</v>
      </c>
      <c r="C103" s="42">
        <f t="shared" si="11"/>
        <v>0</v>
      </c>
      <c r="F103" s="34"/>
      <c r="G103" s="34"/>
      <c r="H103" s="23"/>
    </row>
    <row r="104" spans="1:8" x14ac:dyDescent="0.25">
      <c r="A104" s="10">
        <f t="shared" si="10"/>
        <v>0</v>
      </c>
      <c r="C104" s="42">
        <f t="shared" si="11"/>
        <v>0</v>
      </c>
      <c r="F104" s="34"/>
      <c r="G104" s="34"/>
      <c r="H104" s="23"/>
    </row>
    <row r="105" spans="1:8" x14ac:dyDescent="0.25">
      <c r="F105" s="34"/>
      <c r="G105" s="34"/>
      <c r="H105" s="23"/>
    </row>
    <row r="106" spans="1:8" x14ac:dyDescent="0.25">
      <c r="F106" s="34"/>
      <c r="G106" s="34"/>
      <c r="H106" s="23"/>
    </row>
    <row r="107" spans="1:8" x14ac:dyDescent="0.25">
      <c r="F107" s="34"/>
      <c r="G107" s="34"/>
      <c r="H107" s="23"/>
    </row>
    <row r="108" spans="1:8" x14ac:dyDescent="0.25">
      <c r="F108" s="34"/>
      <c r="G108" s="34"/>
      <c r="H108" s="23"/>
    </row>
    <row r="109" spans="1:8" x14ac:dyDescent="0.25">
      <c r="F109" s="34"/>
      <c r="G109" s="34"/>
      <c r="H109" s="23"/>
    </row>
    <row r="110" spans="1:8" x14ac:dyDescent="0.25">
      <c r="F110" s="34"/>
      <c r="G110" s="34"/>
      <c r="H110" s="23"/>
    </row>
    <row r="111" spans="1:8" x14ac:dyDescent="0.25">
      <c r="F111" s="1"/>
      <c r="G111" s="23"/>
      <c r="H111" s="23"/>
    </row>
    <row r="112" spans="1:8" x14ac:dyDescent="0.25">
      <c r="F112" s="1"/>
      <c r="G112" s="23"/>
      <c r="H112" s="23"/>
    </row>
    <row r="113" spans="1:8" x14ac:dyDescent="0.25">
      <c r="A113" s="56" t="s">
        <v>141</v>
      </c>
      <c r="F113" s="23"/>
      <c r="G113" s="26"/>
      <c r="H113" s="23"/>
    </row>
    <row r="114" spans="1:8" x14ac:dyDescent="0.25">
      <c r="A114" t="str">
        <f>O18</f>
        <v>WT</v>
      </c>
      <c r="C114" t="str">
        <f>O22</f>
        <v>KI</v>
      </c>
      <c r="F114" s="23"/>
      <c r="G114" s="34"/>
      <c r="H114" s="23"/>
    </row>
    <row r="115" spans="1:8" x14ac:dyDescent="0.25">
      <c r="A115" s="36">
        <f t="shared" ref="A115:A120" si="12">R3</f>
        <v>222</v>
      </c>
      <c r="C115" s="42">
        <f t="shared" ref="C115:C120" si="13">R9</f>
        <v>95</v>
      </c>
      <c r="F115" s="23"/>
      <c r="G115" s="34"/>
      <c r="H115" s="23"/>
    </row>
    <row r="116" spans="1:8" x14ac:dyDescent="0.25">
      <c r="A116" s="36">
        <f t="shared" si="12"/>
        <v>45</v>
      </c>
      <c r="C116" s="42">
        <f t="shared" si="13"/>
        <v>69</v>
      </c>
      <c r="D116" s="28" t="s">
        <v>58</v>
      </c>
      <c r="F116" s="23"/>
      <c r="G116" s="34"/>
      <c r="H116" s="23"/>
    </row>
    <row r="117" spans="1:8" x14ac:dyDescent="0.25">
      <c r="A117" s="36">
        <f t="shared" si="12"/>
        <v>41</v>
      </c>
      <c r="C117" s="42">
        <f t="shared" si="13"/>
        <v>171</v>
      </c>
      <c r="D117" s="28">
        <f>_xlfn.T.TEST(A115:A117,C115:C117,2,2)</f>
        <v>0.89972915548628596</v>
      </c>
      <c r="F117" s="23"/>
      <c r="G117" s="34"/>
      <c r="H117" s="23"/>
    </row>
    <row r="118" spans="1:8" x14ac:dyDescent="0.25">
      <c r="A118" s="36">
        <f t="shared" si="12"/>
        <v>0</v>
      </c>
      <c r="C118" s="42">
        <f t="shared" si="13"/>
        <v>0</v>
      </c>
      <c r="F118" s="24"/>
      <c r="G118" s="34"/>
      <c r="H118" s="23"/>
    </row>
    <row r="119" spans="1:8" x14ac:dyDescent="0.25">
      <c r="A119" s="36">
        <f t="shared" si="12"/>
        <v>0</v>
      </c>
      <c r="C119" s="42">
        <f t="shared" si="13"/>
        <v>0</v>
      </c>
      <c r="F119" s="1"/>
      <c r="G119" s="34"/>
      <c r="H119" s="23"/>
    </row>
    <row r="120" spans="1:8" x14ac:dyDescent="0.25">
      <c r="A120" s="10">
        <f t="shared" si="12"/>
        <v>0</v>
      </c>
      <c r="C120" s="42">
        <f t="shared" si="13"/>
        <v>0</v>
      </c>
      <c r="F120" s="1"/>
      <c r="G120" s="34"/>
      <c r="H120" s="23"/>
    </row>
    <row r="121" spans="1:8" x14ac:dyDescent="0.25">
      <c r="F121" s="23"/>
      <c r="G121" s="34"/>
      <c r="H121" s="23"/>
    </row>
    <row r="122" spans="1:8" x14ac:dyDescent="0.25">
      <c r="F122" s="23"/>
      <c r="G122" s="34"/>
      <c r="H122" s="23"/>
    </row>
    <row r="123" spans="1:8" x14ac:dyDescent="0.25">
      <c r="F123" s="23"/>
      <c r="G123" s="34"/>
      <c r="H123" s="23"/>
    </row>
    <row r="124" spans="1:8" x14ac:dyDescent="0.25">
      <c r="F124" s="24"/>
      <c r="G124" s="34"/>
      <c r="H124" s="23"/>
    </row>
    <row r="125" spans="1:8" x14ac:dyDescent="0.25">
      <c r="F125" s="1"/>
      <c r="G125" s="34"/>
      <c r="H125" s="23"/>
    </row>
    <row r="126" spans="1:8" x14ac:dyDescent="0.25">
      <c r="F126" s="1"/>
      <c r="G126" s="34"/>
      <c r="H126" s="23"/>
    </row>
    <row r="127" spans="1:8" x14ac:dyDescent="0.25">
      <c r="F127" s="1"/>
      <c r="G127" s="23"/>
      <c r="H127" s="23"/>
    </row>
    <row r="128" spans="1:8" x14ac:dyDescent="0.25">
      <c r="F128" s="1"/>
      <c r="G128" s="23"/>
      <c r="H128" s="23"/>
    </row>
    <row r="129" spans="1:8" x14ac:dyDescent="0.25">
      <c r="A129" s="56" t="s">
        <v>142</v>
      </c>
      <c r="F129" s="23"/>
      <c r="G129" s="26"/>
      <c r="H129" s="23"/>
    </row>
    <row r="130" spans="1:8" x14ac:dyDescent="0.25">
      <c r="A130" t="str">
        <f>O18</f>
        <v>WT</v>
      </c>
      <c r="C130" t="str">
        <f>O22</f>
        <v>KI</v>
      </c>
      <c r="F130" s="23"/>
      <c r="G130" s="34"/>
      <c r="H130" s="23"/>
    </row>
    <row r="131" spans="1:8" x14ac:dyDescent="0.25">
      <c r="A131" s="36">
        <f t="shared" ref="A131:A136" si="14">T3</f>
        <v>572.29999999999995</v>
      </c>
      <c r="C131" s="42">
        <f t="shared" ref="C131:C136" si="15">T9</f>
        <v>265.89999999999998</v>
      </c>
      <c r="F131" s="23"/>
      <c r="G131" s="34"/>
      <c r="H131" s="23"/>
    </row>
    <row r="132" spans="1:8" x14ac:dyDescent="0.25">
      <c r="A132" s="36">
        <f t="shared" si="14"/>
        <v>192.1</v>
      </c>
      <c r="C132" s="42">
        <f t="shared" si="15"/>
        <v>239.2</v>
      </c>
      <c r="D132" s="28" t="s">
        <v>58</v>
      </c>
      <c r="F132" s="23"/>
      <c r="G132" s="34"/>
      <c r="H132" s="23"/>
    </row>
    <row r="133" spans="1:8" x14ac:dyDescent="0.25">
      <c r="A133" s="36">
        <f t="shared" si="14"/>
        <v>196.7</v>
      </c>
      <c r="C133" s="42">
        <f t="shared" si="15"/>
        <v>366.1</v>
      </c>
      <c r="D133" s="28">
        <f>_xlfn.T.TEST(A131:A133,C131:C133,2,2)</f>
        <v>0.83124157432196677</v>
      </c>
      <c r="F133" s="23"/>
      <c r="G133" s="34"/>
      <c r="H133" s="23"/>
    </row>
    <row r="134" spans="1:8" x14ac:dyDescent="0.25">
      <c r="A134" s="36">
        <f t="shared" si="14"/>
        <v>0</v>
      </c>
      <c r="C134" s="42">
        <f t="shared" si="15"/>
        <v>0</v>
      </c>
      <c r="F134" s="24"/>
      <c r="G134" s="34"/>
      <c r="H134" s="23"/>
    </row>
    <row r="135" spans="1:8" x14ac:dyDescent="0.25">
      <c r="A135" s="36">
        <f t="shared" si="14"/>
        <v>0</v>
      </c>
      <c r="C135" s="42">
        <f t="shared" si="15"/>
        <v>0</v>
      </c>
      <c r="F135" s="1"/>
      <c r="G135" s="34"/>
      <c r="H135" s="23"/>
    </row>
    <row r="136" spans="1:8" x14ac:dyDescent="0.25">
      <c r="A136" s="10">
        <f t="shared" si="14"/>
        <v>0</v>
      </c>
      <c r="C136" s="42">
        <f t="shared" si="15"/>
        <v>0</v>
      </c>
      <c r="F136" s="1"/>
      <c r="G136" s="34"/>
      <c r="H136" s="23"/>
    </row>
    <row r="137" spans="1:8" x14ac:dyDescent="0.25">
      <c r="F137" s="23"/>
      <c r="G137" s="34"/>
      <c r="H137" s="23"/>
    </row>
    <row r="138" spans="1:8" x14ac:dyDescent="0.25">
      <c r="F138" s="23"/>
      <c r="G138" s="34"/>
      <c r="H138" s="23"/>
    </row>
    <row r="139" spans="1:8" x14ac:dyDescent="0.25">
      <c r="F139" s="23"/>
      <c r="G139" s="34"/>
      <c r="H139" s="23"/>
    </row>
    <row r="140" spans="1:8" x14ac:dyDescent="0.25">
      <c r="F140" s="24"/>
      <c r="G140" s="34"/>
      <c r="H140" s="23"/>
    </row>
    <row r="141" spans="1:8" x14ac:dyDescent="0.25">
      <c r="F141" s="1"/>
      <c r="G141" s="34"/>
      <c r="H141" s="23"/>
    </row>
    <row r="142" spans="1:8" x14ac:dyDescent="0.25">
      <c r="F142" s="1"/>
      <c r="G142" s="34"/>
      <c r="H142" s="23"/>
    </row>
    <row r="143" spans="1:8" x14ac:dyDescent="0.25">
      <c r="F143" s="1"/>
      <c r="G143" s="23"/>
      <c r="H143" s="23"/>
    </row>
    <row r="144" spans="1:8" x14ac:dyDescent="0.25">
      <c r="F144" s="1"/>
      <c r="G144" s="23"/>
      <c r="H144" s="23"/>
    </row>
    <row r="145" spans="1:9" x14ac:dyDescent="0.25">
      <c r="A145" s="56" t="s">
        <v>143</v>
      </c>
      <c r="F145" s="23"/>
      <c r="G145" s="26"/>
      <c r="H145" s="23"/>
      <c r="I145" s="33"/>
    </row>
    <row r="146" spans="1:9" x14ac:dyDescent="0.25">
      <c r="A146" t="str">
        <f>O18</f>
        <v>WT</v>
      </c>
      <c r="C146" t="str">
        <f>O22</f>
        <v>KI</v>
      </c>
      <c r="F146" s="23"/>
      <c r="G146" s="26"/>
      <c r="H146" s="23"/>
    </row>
    <row r="147" spans="1:9" x14ac:dyDescent="0.25">
      <c r="A147" s="36">
        <f t="shared" ref="A147:A152" si="16">V3</f>
        <v>0.4</v>
      </c>
      <c r="C147" s="42">
        <f t="shared" ref="C147:C152" si="17">V9</f>
        <v>0.3</v>
      </c>
      <c r="F147" s="23"/>
      <c r="G147" s="34"/>
      <c r="H147" s="23"/>
    </row>
    <row r="148" spans="1:9" x14ac:dyDescent="0.25">
      <c r="A148" s="36">
        <f t="shared" si="16"/>
        <v>0.3</v>
      </c>
      <c r="C148" s="42">
        <f t="shared" si="17"/>
        <v>0.3</v>
      </c>
      <c r="D148" s="28" t="s">
        <v>58</v>
      </c>
      <c r="F148" s="23"/>
      <c r="G148" s="34"/>
      <c r="H148" s="23"/>
    </row>
    <row r="149" spans="1:9" x14ac:dyDescent="0.25">
      <c r="A149" s="36">
        <f t="shared" si="16"/>
        <v>0.2</v>
      </c>
      <c r="C149" s="42">
        <f t="shared" si="17"/>
        <v>0.4</v>
      </c>
      <c r="D149" s="28">
        <f>_xlfn.T.TEST(A147:A149,C147:C149,2,2)</f>
        <v>0.6433299631818632</v>
      </c>
      <c r="F149" s="23"/>
      <c r="G149" s="34"/>
      <c r="H149" s="23"/>
    </row>
    <row r="150" spans="1:9" x14ac:dyDescent="0.25">
      <c r="A150" s="36">
        <f t="shared" si="16"/>
        <v>0</v>
      </c>
      <c r="C150" s="42">
        <f t="shared" si="17"/>
        <v>0</v>
      </c>
      <c r="F150" s="24"/>
      <c r="G150" s="34"/>
      <c r="H150" s="23"/>
    </row>
    <row r="151" spans="1:9" x14ac:dyDescent="0.25">
      <c r="A151" s="36">
        <f t="shared" si="16"/>
        <v>0</v>
      </c>
      <c r="C151" s="42">
        <f t="shared" si="17"/>
        <v>0</v>
      </c>
      <c r="F151" s="1"/>
      <c r="G151" s="34"/>
      <c r="H151" s="23"/>
    </row>
    <row r="152" spans="1:9" x14ac:dyDescent="0.25">
      <c r="A152" s="10">
        <f t="shared" si="16"/>
        <v>0</v>
      </c>
      <c r="C152" s="42">
        <f t="shared" si="17"/>
        <v>0</v>
      </c>
      <c r="F152" s="1"/>
      <c r="G152" s="34"/>
      <c r="H152" s="23"/>
    </row>
    <row r="153" spans="1:9" x14ac:dyDescent="0.25">
      <c r="F153" s="23"/>
      <c r="G153" s="34"/>
      <c r="H153" s="23"/>
    </row>
    <row r="154" spans="1:9" x14ac:dyDescent="0.25">
      <c r="F154" s="23"/>
      <c r="G154" s="34"/>
      <c r="H154" s="23"/>
    </row>
    <row r="155" spans="1:9" x14ac:dyDescent="0.25">
      <c r="F155" s="23"/>
      <c r="G155" s="34"/>
      <c r="H155" s="23"/>
    </row>
    <row r="156" spans="1:9" x14ac:dyDescent="0.25">
      <c r="F156" s="24"/>
      <c r="G156" s="34"/>
      <c r="H156" s="23"/>
    </row>
    <row r="157" spans="1:9" x14ac:dyDescent="0.25">
      <c r="F157" s="1"/>
      <c r="G157" s="34"/>
      <c r="H157" s="23"/>
    </row>
    <row r="158" spans="1:9" x14ac:dyDescent="0.25">
      <c r="F158" s="1"/>
      <c r="G158" s="34"/>
      <c r="H158" s="23"/>
    </row>
    <row r="159" spans="1:9" x14ac:dyDescent="0.25">
      <c r="F159" s="1"/>
      <c r="G159" s="34"/>
      <c r="H159" s="23"/>
    </row>
    <row r="160" spans="1:9" x14ac:dyDescent="0.25">
      <c r="F160" s="1"/>
      <c r="G160" s="23"/>
      <c r="H160" s="23"/>
    </row>
    <row r="161" spans="1:8" x14ac:dyDescent="0.25">
      <c r="A161" s="56" t="s">
        <v>144</v>
      </c>
      <c r="F161" s="23"/>
      <c r="G161" s="26"/>
      <c r="H161" s="23"/>
    </row>
    <row r="162" spans="1:8" x14ac:dyDescent="0.25">
      <c r="A162" t="str">
        <f>O18</f>
        <v>WT</v>
      </c>
      <c r="C162" t="str">
        <f>O22</f>
        <v>KI</v>
      </c>
      <c r="F162" s="23"/>
      <c r="G162" s="34"/>
      <c r="H162" s="23"/>
    </row>
    <row r="163" spans="1:8" x14ac:dyDescent="0.25">
      <c r="A163" s="36">
        <f t="shared" ref="A163:A168" si="18">X3</f>
        <v>8.9</v>
      </c>
      <c r="C163" s="42">
        <f t="shared" ref="C163:C168" si="19">X9</f>
        <v>9.1</v>
      </c>
      <c r="F163" s="23"/>
      <c r="G163" s="34"/>
      <c r="H163" s="23"/>
    </row>
    <row r="164" spans="1:8" x14ac:dyDescent="0.25">
      <c r="A164" s="36">
        <f t="shared" si="18"/>
        <v>9.1999999999999993</v>
      </c>
      <c r="C164" s="42">
        <f t="shared" si="19"/>
        <v>9.5</v>
      </c>
      <c r="D164" s="28" t="s">
        <v>58</v>
      </c>
      <c r="F164" s="23"/>
      <c r="G164" s="34"/>
      <c r="H164" s="23"/>
    </row>
    <row r="165" spans="1:8" x14ac:dyDescent="0.25">
      <c r="A165" s="36">
        <f t="shared" si="18"/>
        <v>9.3000000000000007</v>
      </c>
      <c r="C165" s="42">
        <f t="shared" si="19"/>
        <v>9.6</v>
      </c>
      <c r="D165" s="28">
        <f>_xlfn.T.TEST(A163:A165,C163:C165,2,2)</f>
        <v>0.24198153056802235</v>
      </c>
      <c r="F165" s="23"/>
      <c r="G165" s="34"/>
      <c r="H165" s="23"/>
    </row>
    <row r="166" spans="1:8" x14ac:dyDescent="0.25">
      <c r="A166" s="36">
        <f t="shared" si="18"/>
        <v>0</v>
      </c>
      <c r="C166" s="42">
        <f t="shared" si="19"/>
        <v>0</v>
      </c>
      <c r="F166" s="24"/>
      <c r="G166" s="34"/>
      <c r="H166" s="23"/>
    </row>
    <row r="167" spans="1:8" x14ac:dyDescent="0.25">
      <c r="A167" s="36">
        <f t="shared" si="18"/>
        <v>0</v>
      </c>
      <c r="C167" s="42">
        <f t="shared" si="19"/>
        <v>0</v>
      </c>
      <c r="F167" s="1"/>
      <c r="G167" s="34"/>
      <c r="H167" s="23"/>
    </row>
    <row r="168" spans="1:8" x14ac:dyDescent="0.25">
      <c r="A168" s="10">
        <f t="shared" si="18"/>
        <v>0</v>
      </c>
      <c r="C168" s="42">
        <f t="shared" si="19"/>
        <v>0</v>
      </c>
      <c r="F168" s="1"/>
      <c r="G168" s="34"/>
      <c r="H168" s="23"/>
    </row>
    <row r="169" spans="1:8" x14ac:dyDescent="0.25">
      <c r="F169" s="23"/>
      <c r="G169" s="34"/>
      <c r="H169" s="23"/>
    </row>
    <row r="170" spans="1:8" x14ac:dyDescent="0.25">
      <c r="F170" s="23"/>
      <c r="G170" s="34"/>
      <c r="H170" s="23"/>
    </row>
    <row r="171" spans="1:8" x14ac:dyDescent="0.25">
      <c r="F171" s="23"/>
      <c r="G171" s="34"/>
      <c r="H171" s="23"/>
    </row>
    <row r="172" spans="1:8" x14ac:dyDescent="0.25">
      <c r="F172" s="24"/>
      <c r="G172" s="34"/>
      <c r="H172" s="23"/>
    </row>
    <row r="173" spans="1:8" x14ac:dyDescent="0.25">
      <c r="F173" s="1"/>
      <c r="G173" s="34"/>
      <c r="H173" s="23"/>
    </row>
    <row r="174" spans="1:8" x14ac:dyDescent="0.25">
      <c r="F174" s="1"/>
      <c r="G174" s="34"/>
      <c r="H174" s="23"/>
    </row>
    <row r="175" spans="1:8" x14ac:dyDescent="0.25">
      <c r="F175" s="1"/>
      <c r="G175" s="23"/>
      <c r="H175" s="23"/>
    </row>
    <row r="176" spans="1:8" x14ac:dyDescent="0.25">
      <c r="F176" s="1"/>
      <c r="G176" s="23"/>
      <c r="H176" s="23"/>
    </row>
    <row r="177" spans="1:11" x14ac:dyDescent="0.25">
      <c r="A177" s="56" t="s">
        <v>145</v>
      </c>
      <c r="G177" s="53"/>
      <c r="H177" s="29"/>
      <c r="I177" s="29"/>
      <c r="J177" s="30"/>
    </row>
    <row r="178" spans="1:11" x14ac:dyDescent="0.25">
      <c r="A178" t="str">
        <f>O18</f>
        <v>WT</v>
      </c>
      <c r="C178" t="str">
        <f>O22</f>
        <v>KI</v>
      </c>
      <c r="G178" s="23"/>
      <c r="H178" s="23"/>
    </row>
    <row r="179" spans="1:11" x14ac:dyDescent="0.25">
      <c r="A179" s="36">
        <f t="shared" ref="A179:A184" si="20">Z3</f>
        <v>5.8</v>
      </c>
      <c r="C179" s="42">
        <f t="shared" ref="C179:C184" si="21">Z9</f>
        <v>6.3</v>
      </c>
      <c r="G179" s="23"/>
      <c r="H179" s="23"/>
    </row>
    <row r="180" spans="1:11" x14ac:dyDescent="0.25">
      <c r="A180" s="36">
        <f t="shared" si="20"/>
        <v>7.3</v>
      </c>
      <c r="C180" s="42">
        <f t="shared" si="21"/>
        <v>6.9</v>
      </c>
      <c r="D180" s="28" t="s">
        <v>58</v>
      </c>
      <c r="G180" s="23"/>
      <c r="H180" s="23"/>
    </row>
    <row r="181" spans="1:11" x14ac:dyDescent="0.25">
      <c r="A181" s="36">
        <f t="shared" si="20"/>
        <v>6.5</v>
      </c>
      <c r="C181" s="42">
        <f t="shared" si="21"/>
        <v>6.3</v>
      </c>
      <c r="D181" s="28">
        <f>_xlfn.T.TEST(A179:A181,C179:C181,2,2)</f>
        <v>0.9476708937571684</v>
      </c>
      <c r="G181" s="23"/>
      <c r="H181" s="23"/>
    </row>
    <row r="182" spans="1:11" x14ac:dyDescent="0.25">
      <c r="A182" s="36">
        <f t="shared" si="20"/>
        <v>0</v>
      </c>
      <c r="C182" s="42">
        <f t="shared" si="21"/>
        <v>0</v>
      </c>
      <c r="G182" s="23"/>
      <c r="H182" s="23"/>
    </row>
    <row r="183" spans="1:11" x14ac:dyDescent="0.25">
      <c r="A183" s="36">
        <f t="shared" si="20"/>
        <v>0</v>
      </c>
      <c r="C183" s="42">
        <f t="shared" si="21"/>
        <v>0</v>
      </c>
      <c r="G183" s="23"/>
      <c r="H183" s="23"/>
    </row>
    <row r="184" spans="1:11" x14ac:dyDescent="0.25">
      <c r="A184" s="10">
        <f t="shared" si="20"/>
        <v>0</v>
      </c>
      <c r="C184" s="42">
        <f t="shared" si="21"/>
        <v>0</v>
      </c>
      <c r="G184" s="23"/>
      <c r="H184" s="23"/>
    </row>
    <row r="185" spans="1:11" x14ac:dyDescent="0.25">
      <c r="G185" s="23"/>
      <c r="H185" s="23"/>
    </row>
    <row r="186" spans="1:11" x14ac:dyDescent="0.25">
      <c r="G186" s="23"/>
      <c r="H186" s="23"/>
    </row>
    <row r="187" spans="1:11" x14ac:dyDescent="0.25">
      <c r="G187" s="23"/>
      <c r="H187" s="23"/>
    </row>
    <row r="188" spans="1:11" x14ac:dyDescent="0.25">
      <c r="G188" s="23"/>
      <c r="H188" s="23"/>
    </row>
    <row r="189" spans="1:11" x14ac:dyDescent="0.25">
      <c r="G189" s="23"/>
      <c r="H189" s="23"/>
    </row>
    <row r="190" spans="1:11" x14ac:dyDescent="0.25">
      <c r="G190" s="23"/>
      <c r="H190" s="23"/>
    </row>
    <row r="191" spans="1:11" x14ac:dyDescent="0.25">
      <c r="G191" s="23"/>
      <c r="H191" s="23"/>
    </row>
    <row r="192" spans="1:11" x14ac:dyDescent="0.25">
      <c r="G192" s="23"/>
      <c r="H192" s="23"/>
      <c r="K192" s="23"/>
    </row>
    <row r="193" spans="1:12" x14ac:dyDescent="0.25">
      <c r="A193" s="56" t="s">
        <v>146</v>
      </c>
      <c r="G193" s="26"/>
      <c r="H193" s="23"/>
      <c r="I193" s="33"/>
      <c r="J193" s="33"/>
      <c r="K193" s="26"/>
    </row>
    <row r="194" spans="1:12" x14ac:dyDescent="0.25">
      <c r="A194" t="str">
        <f>O18</f>
        <v>WT</v>
      </c>
      <c r="C194" t="str">
        <f>O22</f>
        <v>KI</v>
      </c>
      <c r="G194" s="26"/>
      <c r="H194" s="23"/>
      <c r="K194" s="1"/>
    </row>
    <row r="195" spans="1:12" x14ac:dyDescent="0.25">
      <c r="A195" s="36">
        <f t="shared" ref="A195:A200" si="22">AB3</f>
        <v>98</v>
      </c>
      <c r="C195" s="42">
        <f t="shared" ref="C195:C200" si="23">AB9</f>
        <v>92</v>
      </c>
      <c r="G195" s="34"/>
      <c r="H195" s="23"/>
      <c r="K195" s="1"/>
    </row>
    <row r="196" spans="1:12" x14ac:dyDescent="0.25">
      <c r="A196" s="36">
        <f t="shared" si="22"/>
        <v>101</v>
      </c>
      <c r="C196" s="42">
        <f t="shared" si="23"/>
        <v>107</v>
      </c>
      <c r="G196" s="34"/>
      <c r="H196" s="23"/>
      <c r="K196" s="1"/>
    </row>
    <row r="197" spans="1:12" x14ac:dyDescent="0.25">
      <c r="A197" s="36">
        <f t="shared" si="22"/>
        <v>96</v>
      </c>
      <c r="C197" s="42">
        <f t="shared" si="23"/>
        <v>101</v>
      </c>
      <c r="D197" s="28" t="s">
        <v>58</v>
      </c>
      <c r="G197" s="34"/>
      <c r="H197" s="23"/>
      <c r="K197" s="1"/>
    </row>
    <row r="198" spans="1:12" x14ac:dyDescent="0.25">
      <c r="A198" s="36">
        <f t="shared" si="22"/>
        <v>0</v>
      </c>
      <c r="C198" s="42">
        <f t="shared" si="23"/>
        <v>0</v>
      </c>
      <c r="D198" s="28">
        <f>_xlfn.T.TEST(A195:A197,C195:C197,2,2)</f>
        <v>0.73515520352254349</v>
      </c>
      <c r="G198" s="34"/>
      <c r="H198" s="23"/>
      <c r="K198" s="1"/>
    </row>
    <row r="199" spans="1:12" x14ac:dyDescent="0.25">
      <c r="A199" s="10">
        <f t="shared" si="22"/>
        <v>0</v>
      </c>
      <c r="C199" s="42">
        <f t="shared" si="23"/>
        <v>0</v>
      </c>
      <c r="G199" s="34"/>
      <c r="H199" s="23"/>
      <c r="K199" s="1"/>
    </row>
    <row r="200" spans="1:12" x14ac:dyDescent="0.25">
      <c r="A200" s="10">
        <f t="shared" si="22"/>
        <v>0</v>
      </c>
      <c r="C200" s="42">
        <f t="shared" si="23"/>
        <v>0</v>
      </c>
      <c r="G200" s="34"/>
      <c r="H200" s="23"/>
      <c r="K200" s="1"/>
    </row>
    <row r="201" spans="1:12" x14ac:dyDescent="0.25">
      <c r="G201" s="34"/>
      <c r="H201" s="23"/>
      <c r="K201" s="1"/>
      <c r="L201" s="23"/>
    </row>
    <row r="202" spans="1:12" x14ac:dyDescent="0.25">
      <c r="G202" s="34"/>
      <c r="H202" s="23"/>
      <c r="K202" s="1"/>
    </row>
    <row r="203" spans="1:12" x14ac:dyDescent="0.25">
      <c r="G203" s="34"/>
      <c r="H203" s="23"/>
      <c r="K203" s="1"/>
    </row>
    <row r="204" spans="1:12" x14ac:dyDescent="0.25">
      <c r="G204" s="34"/>
      <c r="H204" s="23"/>
      <c r="K204" s="1"/>
    </row>
    <row r="205" spans="1:12" x14ac:dyDescent="0.25">
      <c r="G205" s="34"/>
      <c r="H205" s="23"/>
      <c r="K205" s="1"/>
    </row>
    <row r="206" spans="1:12" x14ac:dyDescent="0.25">
      <c r="G206" s="34"/>
      <c r="H206" s="23"/>
      <c r="K206" s="1"/>
    </row>
    <row r="207" spans="1:12" x14ac:dyDescent="0.25">
      <c r="G207" s="34"/>
      <c r="H207" s="23"/>
      <c r="J207" s="23"/>
    </row>
    <row r="208" spans="1:12" x14ac:dyDescent="0.25">
      <c r="G208" s="23"/>
      <c r="H208" s="23"/>
    </row>
    <row r="209" spans="1:10" x14ac:dyDescent="0.25">
      <c r="A209" s="56" t="s">
        <v>147</v>
      </c>
      <c r="G209" s="26"/>
      <c r="H209" s="23"/>
      <c r="I209" s="33"/>
      <c r="J209" s="33"/>
    </row>
    <row r="210" spans="1:10" x14ac:dyDescent="0.25">
      <c r="A210" s="54" t="str">
        <f>O18</f>
        <v>WT</v>
      </c>
      <c r="C210" t="str">
        <f>O22</f>
        <v>KI</v>
      </c>
      <c r="G210" s="26"/>
      <c r="H210" s="23"/>
    </row>
    <row r="211" spans="1:10" x14ac:dyDescent="0.25">
      <c r="A211" s="36">
        <f t="shared" ref="A211:A216" si="24">AD3</f>
        <v>92</v>
      </c>
      <c r="C211" s="42">
        <f t="shared" ref="C211:C216" si="25">AD9</f>
        <v>76</v>
      </c>
      <c r="G211" s="34"/>
      <c r="H211" s="23"/>
    </row>
    <row r="212" spans="1:10" x14ac:dyDescent="0.25">
      <c r="A212" s="36">
        <f t="shared" si="24"/>
        <v>91</v>
      </c>
      <c r="C212" s="42">
        <f t="shared" si="25"/>
        <v>116</v>
      </c>
      <c r="D212" s="28" t="s">
        <v>58</v>
      </c>
      <c r="G212" s="34"/>
      <c r="H212" s="23"/>
    </row>
    <row r="213" spans="1:10" x14ac:dyDescent="0.25">
      <c r="A213" s="36">
        <f t="shared" si="24"/>
        <v>70</v>
      </c>
      <c r="C213" s="42">
        <f t="shared" si="25"/>
        <v>74</v>
      </c>
      <c r="D213" s="28">
        <f>_xlfn.T.TEST(A211:A213,C211:C213,2,2)</f>
        <v>0.79296006749185477</v>
      </c>
      <c r="G213" s="34"/>
      <c r="H213" s="23"/>
    </row>
    <row r="214" spans="1:10" x14ac:dyDescent="0.25">
      <c r="A214" s="36">
        <f t="shared" si="24"/>
        <v>0</v>
      </c>
      <c r="C214" s="42">
        <f t="shared" si="25"/>
        <v>0</v>
      </c>
      <c r="G214" s="34"/>
      <c r="H214" s="23"/>
    </row>
    <row r="215" spans="1:10" x14ac:dyDescent="0.25">
      <c r="A215" s="10">
        <f t="shared" si="24"/>
        <v>0</v>
      </c>
      <c r="C215" s="42">
        <f t="shared" si="25"/>
        <v>0</v>
      </c>
      <c r="G215" s="34"/>
      <c r="H215" s="23"/>
    </row>
    <row r="216" spans="1:10" x14ac:dyDescent="0.25">
      <c r="A216" s="10">
        <f t="shared" si="24"/>
        <v>0</v>
      </c>
      <c r="C216" s="42">
        <f t="shared" si="25"/>
        <v>0</v>
      </c>
      <c r="G216" s="34"/>
      <c r="H216" s="23"/>
    </row>
    <row r="217" spans="1:10" x14ac:dyDescent="0.25">
      <c r="G217" s="34"/>
      <c r="H217" s="23"/>
    </row>
    <row r="218" spans="1:10" x14ac:dyDescent="0.25">
      <c r="G218" s="34"/>
      <c r="H218" s="23"/>
    </row>
    <row r="219" spans="1:10" x14ac:dyDescent="0.25">
      <c r="G219" s="34"/>
      <c r="H219" s="23"/>
    </row>
    <row r="220" spans="1:10" x14ac:dyDescent="0.25">
      <c r="G220" s="34"/>
      <c r="H220" s="23"/>
    </row>
    <row r="221" spans="1:10" x14ac:dyDescent="0.25">
      <c r="G221" s="34"/>
      <c r="H221" s="23"/>
    </row>
    <row r="222" spans="1:10" x14ac:dyDescent="0.25">
      <c r="G222" s="34"/>
      <c r="H222" s="23"/>
    </row>
    <row r="223" spans="1:10" x14ac:dyDescent="0.25">
      <c r="G223" s="34"/>
      <c r="H223" s="23"/>
    </row>
    <row r="224" spans="1:10" x14ac:dyDescent="0.25">
      <c r="G224" s="23"/>
      <c r="H224" s="23"/>
    </row>
    <row r="225" spans="1:10" x14ac:dyDescent="0.25">
      <c r="A225" s="56" t="s">
        <v>148</v>
      </c>
      <c r="G225" s="51"/>
      <c r="H225" s="21"/>
      <c r="I225" s="21"/>
    </row>
    <row r="226" spans="1:10" x14ac:dyDescent="0.25">
      <c r="A226" t="str">
        <f>O18</f>
        <v>WT</v>
      </c>
      <c r="C226" t="str">
        <f>O22</f>
        <v>KI</v>
      </c>
      <c r="G226" s="27"/>
      <c r="H226" s="51"/>
      <c r="I226" s="21"/>
      <c r="J226" s="21"/>
    </row>
    <row r="227" spans="1:10" x14ac:dyDescent="0.25">
      <c r="A227" s="36">
        <f t="shared" ref="A227:A232" si="26">AF3</f>
        <v>98</v>
      </c>
      <c r="C227" s="42">
        <f t="shared" ref="C227:C232" si="27">AF9</f>
        <v>107</v>
      </c>
      <c r="G227" s="34"/>
      <c r="H227" s="34"/>
    </row>
    <row r="228" spans="1:10" x14ac:dyDescent="0.25">
      <c r="A228" s="36">
        <f t="shared" si="26"/>
        <v>115</v>
      </c>
      <c r="C228" s="42">
        <f t="shared" si="27"/>
        <v>94</v>
      </c>
      <c r="D228" s="28" t="s">
        <v>58</v>
      </c>
      <c r="G228" s="34"/>
      <c r="H228" s="34"/>
    </row>
    <row r="229" spans="1:10" x14ac:dyDescent="0.25">
      <c r="A229" s="36">
        <f t="shared" si="26"/>
        <v>105</v>
      </c>
      <c r="C229" s="42">
        <f t="shared" si="27"/>
        <v>101</v>
      </c>
      <c r="D229" s="28">
        <f>_xlfn.T.TEST(A227:A229,C227:C229,2,2)</f>
        <v>0.43819867819833136</v>
      </c>
      <c r="G229" s="34"/>
      <c r="H229" s="34"/>
    </row>
    <row r="230" spans="1:10" x14ac:dyDescent="0.25">
      <c r="A230" s="36">
        <f t="shared" si="26"/>
        <v>0</v>
      </c>
      <c r="C230" s="42">
        <f t="shared" si="27"/>
        <v>0</v>
      </c>
      <c r="G230" s="34"/>
      <c r="H230" s="34"/>
    </row>
    <row r="231" spans="1:10" x14ac:dyDescent="0.25">
      <c r="A231" s="10">
        <f t="shared" si="26"/>
        <v>0</v>
      </c>
      <c r="C231" s="42">
        <f t="shared" si="27"/>
        <v>0</v>
      </c>
      <c r="G231" s="34"/>
      <c r="H231" s="34"/>
    </row>
    <row r="232" spans="1:10" x14ac:dyDescent="0.25">
      <c r="A232" s="10">
        <f t="shared" si="26"/>
        <v>0</v>
      </c>
      <c r="C232" s="42">
        <f t="shared" si="27"/>
        <v>0</v>
      </c>
      <c r="G232" s="34"/>
      <c r="H232" s="34"/>
    </row>
    <row r="233" spans="1:10" x14ac:dyDescent="0.25">
      <c r="G233" s="34"/>
      <c r="H233" s="34"/>
    </row>
    <row r="234" spans="1:10" x14ac:dyDescent="0.25">
      <c r="G234" s="34"/>
      <c r="H234" s="34"/>
    </row>
    <row r="235" spans="1:10" x14ac:dyDescent="0.25">
      <c r="G235" s="34"/>
      <c r="H235" s="34"/>
    </row>
    <row r="236" spans="1:10" x14ac:dyDescent="0.25">
      <c r="G236" s="34"/>
      <c r="H236" s="34"/>
    </row>
    <row r="237" spans="1:10" x14ac:dyDescent="0.25">
      <c r="G237" s="34"/>
      <c r="H237" s="34"/>
    </row>
    <row r="238" spans="1:10" x14ac:dyDescent="0.25">
      <c r="G238" s="34"/>
      <c r="H238" s="34"/>
    </row>
    <row r="239" spans="1:10" x14ac:dyDescent="0.25">
      <c r="G239" s="34"/>
      <c r="H239" s="34"/>
    </row>
    <row r="240" spans="1:10" x14ac:dyDescent="0.25">
      <c r="G240" s="34"/>
      <c r="H240" s="34"/>
    </row>
    <row r="241" spans="1:9" x14ac:dyDescent="0.25">
      <c r="A241" s="56" t="s">
        <v>149</v>
      </c>
      <c r="G241" s="23"/>
      <c r="H241" s="23"/>
    </row>
    <row r="242" spans="1:9" x14ac:dyDescent="0.25">
      <c r="A242" t="str">
        <f>O18</f>
        <v>WT</v>
      </c>
      <c r="C242" t="str">
        <f>O22</f>
        <v>KI</v>
      </c>
      <c r="G242" s="23"/>
      <c r="H242" s="23"/>
    </row>
    <row r="243" spans="1:9" x14ac:dyDescent="0.25">
      <c r="A243" s="36">
        <f t="shared" ref="A243:A248" si="28">AH3</f>
        <v>922</v>
      </c>
      <c r="C243" s="42">
        <f t="shared" ref="C243:C248" si="29">AH9</f>
        <v>386</v>
      </c>
      <c r="G243" s="23"/>
      <c r="H243" s="23"/>
    </row>
    <row r="244" spans="1:9" x14ac:dyDescent="0.25">
      <c r="A244" s="36">
        <f t="shared" si="28"/>
        <v>83</v>
      </c>
      <c r="C244" s="42">
        <f t="shared" si="29"/>
        <v>215</v>
      </c>
      <c r="D244" s="28" t="s">
        <v>58</v>
      </c>
      <c r="G244" s="23"/>
      <c r="H244" s="23"/>
    </row>
    <row r="245" spans="1:9" x14ac:dyDescent="0.25">
      <c r="A245" s="36">
        <f t="shared" si="28"/>
        <v>70</v>
      </c>
      <c r="C245" s="42">
        <f t="shared" si="29"/>
        <v>708</v>
      </c>
      <c r="D245" s="28">
        <f>_xlfn.T.TEST(A243:A245,C243:C245,2,1)</f>
        <v>0.83986464719954335</v>
      </c>
      <c r="G245" s="23"/>
      <c r="H245" s="23"/>
    </row>
    <row r="246" spans="1:9" x14ac:dyDescent="0.25">
      <c r="A246" s="36">
        <f t="shared" si="28"/>
        <v>0</v>
      </c>
      <c r="C246" s="42">
        <f t="shared" si="29"/>
        <v>0</v>
      </c>
      <c r="G246" s="23"/>
      <c r="H246" s="23"/>
    </row>
    <row r="247" spans="1:9" x14ac:dyDescent="0.25">
      <c r="A247" s="10">
        <f t="shared" si="28"/>
        <v>0</v>
      </c>
      <c r="C247" s="42">
        <f t="shared" si="29"/>
        <v>0</v>
      </c>
      <c r="G247" s="23"/>
      <c r="H247" s="23"/>
    </row>
    <row r="248" spans="1:9" x14ac:dyDescent="0.25">
      <c r="A248" s="10">
        <f t="shared" si="28"/>
        <v>0</v>
      </c>
      <c r="C248" s="42">
        <f t="shared" si="29"/>
        <v>0</v>
      </c>
      <c r="G248" s="23"/>
      <c r="H248" s="23"/>
    </row>
    <row r="249" spans="1:9" x14ac:dyDescent="0.25">
      <c r="G249" s="23"/>
      <c r="H249" s="23"/>
    </row>
    <row r="256" spans="1:9" x14ac:dyDescent="0.25">
      <c r="C256" s="1"/>
      <c r="D256" s="1"/>
      <c r="E256" s="1"/>
      <c r="G256" s="1"/>
      <c r="H256" s="1"/>
      <c r="I256" s="1"/>
    </row>
    <row r="257" spans="1:9" x14ac:dyDescent="0.25">
      <c r="C257" s="1"/>
      <c r="D257" s="1"/>
      <c r="E257" s="1"/>
      <c r="G257" s="1"/>
      <c r="H257" s="1"/>
      <c r="I257" s="1"/>
    </row>
    <row r="258" spans="1:9" x14ac:dyDescent="0.25">
      <c r="C258" s="1"/>
      <c r="D258" s="1"/>
      <c r="E258" s="1"/>
      <c r="G258" s="1"/>
      <c r="H258" s="1"/>
      <c r="I258" s="1"/>
    </row>
    <row r="259" spans="1:9" x14ac:dyDescent="0.25">
      <c r="C259" s="23"/>
      <c r="D259" s="23"/>
      <c r="E259" s="23"/>
      <c r="G259" s="23"/>
      <c r="H259" s="23"/>
      <c r="I259" s="23"/>
    </row>
    <row r="260" spans="1:9" x14ac:dyDescent="0.25">
      <c r="A260" s="4"/>
      <c r="C260" s="23"/>
      <c r="D260" s="23"/>
      <c r="E260" s="23"/>
      <c r="G260" s="23"/>
      <c r="H260" s="23"/>
      <c r="I260" s="23"/>
    </row>
    <row r="261" spans="1:9" x14ac:dyDescent="0.25">
      <c r="C261" s="23"/>
      <c r="D261" s="23"/>
      <c r="E261" s="23"/>
      <c r="G261" s="23"/>
      <c r="H261" s="23"/>
      <c r="I261" s="23"/>
    </row>
    <row r="262" spans="1:9" x14ac:dyDescent="0.25">
      <c r="A262" s="22"/>
      <c r="C262" s="23"/>
      <c r="D262" s="23"/>
      <c r="E262" s="23"/>
      <c r="G262" s="23"/>
      <c r="H262" s="23"/>
      <c r="I262" s="23"/>
    </row>
    <row r="263" spans="1:9" x14ac:dyDescent="0.25">
      <c r="A263" s="22"/>
      <c r="C263" s="23"/>
      <c r="D263" s="23"/>
      <c r="E263" s="23"/>
      <c r="G263" s="23"/>
      <c r="H263" s="23"/>
      <c r="I263" s="23"/>
    </row>
    <row r="264" spans="1:9" x14ac:dyDescent="0.25">
      <c r="A264" s="22"/>
      <c r="C264" s="24"/>
      <c r="D264" s="24"/>
      <c r="E264" s="24"/>
      <c r="G264" s="24"/>
      <c r="H264" s="23"/>
      <c r="I264" s="23"/>
    </row>
    <row r="265" spans="1:9" x14ac:dyDescent="0.25">
      <c r="A265" s="22"/>
      <c r="C265" s="1"/>
      <c r="D265" s="1"/>
      <c r="E265" s="1"/>
      <c r="G265" s="1"/>
      <c r="H265" s="23"/>
      <c r="I265" s="23"/>
    </row>
    <row r="266" spans="1:9" x14ac:dyDescent="0.25">
      <c r="A266" s="22"/>
      <c r="C266" s="1"/>
      <c r="D266" s="1"/>
      <c r="E266" s="1"/>
      <c r="G266" s="1"/>
      <c r="H266" s="23"/>
      <c r="I266" s="23"/>
    </row>
    <row r="267" spans="1:9" x14ac:dyDescent="0.25">
      <c r="A267" s="22"/>
      <c r="C267" s="23"/>
      <c r="D267" s="23"/>
      <c r="E267" s="23"/>
      <c r="G267" s="23"/>
      <c r="H267" s="23"/>
      <c r="I267" s="23"/>
    </row>
    <row r="268" spans="1:9" x14ac:dyDescent="0.25">
      <c r="C268" s="23"/>
      <c r="D268" s="23"/>
      <c r="E268" s="23"/>
      <c r="G268" s="23"/>
      <c r="H268" s="23"/>
      <c r="I268" s="23"/>
    </row>
    <row r="269" spans="1:9" x14ac:dyDescent="0.25">
      <c r="C269" s="23"/>
      <c r="D269" s="23"/>
      <c r="E269" s="23"/>
      <c r="G269" s="23"/>
      <c r="H269" s="23"/>
      <c r="I269" s="23"/>
    </row>
    <row r="270" spans="1:9" x14ac:dyDescent="0.25">
      <c r="C270" s="24"/>
      <c r="D270" s="24"/>
      <c r="E270" s="24"/>
      <c r="G270" s="24"/>
      <c r="H270" s="24"/>
      <c r="I270" s="24"/>
    </row>
    <row r="271" spans="1:9" x14ac:dyDescent="0.25">
      <c r="C271" s="1"/>
      <c r="D271" s="1"/>
      <c r="E271" s="1"/>
      <c r="G271" s="1"/>
      <c r="H271" s="18"/>
      <c r="I271" s="1"/>
    </row>
    <row r="272" spans="1:9" x14ac:dyDescent="0.25">
      <c r="C272" s="1"/>
      <c r="D272" s="1"/>
      <c r="E272" s="1"/>
      <c r="G272" s="1"/>
      <c r="H272" s="1"/>
      <c r="I272" s="1"/>
    </row>
    <row r="273" spans="1:9" x14ac:dyDescent="0.25">
      <c r="C273" s="1"/>
      <c r="D273" s="1"/>
      <c r="E273" s="1"/>
      <c r="G273" s="1"/>
      <c r="H273" s="1"/>
      <c r="I273" s="1"/>
    </row>
    <row r="274" spans="1:9" x14ac:dyDescent="0.25">
      <c r="C274" s="1"/>
      <c r="D274" s="1"/>
      <c r="E274" s="1"/>
      <c r="G274" s="1"/>
      <c r="H274" s="1"/>
      <c r="I274" s="1"/>
    </row>
    <row r="275" spans="1:9" x14ac:dyDescent="0.25">
      <c r="C275" s="23"/>
      <c r="D275" s="23"/>
      <c r="E275" s="23"/>
      <c r="G275" s="23"/>
      <c r="H275" s="23"/>
      <c r="I275" s="23"/>
    </row>
    <row r="276" spans="1:9" x14ac:dyDescent="0.25">
      <c r="A276" s="4"/>
      <c r="C276" s="23"/>
      <c r="D276" s="23"/>
      <c r="E276" s="23"/>
      <c r="G276" s="23"/>
      <c r="H276" s="23"/>
      <c r="I276" s="23"/>
    </row>
    <row r="277" spans="1:9" x14ac:dyDescent="0.25">
      <c r="C277" s="23"/>
      <c r="D277" s="23"/>
      <c r="E277" s="23"/>
      <c r="G277" s="23"/>
      <c r="H277" s="23"/>
      <c r="I277" s="23"/>
    </row>
    <row r="278" spans="1:9" x14ac:dyDescent="0.25">
      <c r="A278" s="22"/>
      <c r="C278" s="23"/>
      <c r="D278" s="23"/>
      <c r="E278" s="23"/>
      <c r="G278" s="23"/>
      <c r="H278" s="23"/>
      <c r="I278" s="23"/>
    </row>
    <row r="279" spans="1:9" x14ac:dyDescent="0.25">
      <c r="A279" s="22"/>
      <c r="C279" s="23"/>
      <c r="D279" s="23"/>
      <c r="E279" s="23"/>
      <c r="G279" s="23"/>
      <c r="H279" s="23"/>
      <c r="I279" s="23"/>
    </row>
    <row r="280" spans="1:9" x14ac:dyDescent="0.25">
      <c r="A280" s="22"/>
      <c r="C280" s="24"/>
      <c r="D280" s="24"/>
      <c r="E280" s="24"/>
      <c r="G280" s="24"/>
      <c r="H280" s="23"/>
      <c r="I280" s="23"/>
    </row>
    <row r="281" spans="1:9" x14ac:dyDescent="0.25">
      <c r="A281" s="22"/>
      <c r="C281" s="1"/>
      <c r="D281" s="1"/>
      <c r="E281" s="1"/>
      <c r="G281" s="1"/>
      <c r="H281" s="23"/>
      <c r="I281" s="23"/>
    </row>
    <row r="282" spans="1:9" x14ac:dyDescent="0.25">
      <c r="A282" s="22"/>
      <c r="C282" s="1"/>
      <c r="D282" s="1"/>
      <c r="E282" s="1"/>
      <c r="G282" s="1"/>
      <c r="H282" s="23"/>
      <c r="I282" s="23"/>
    </row>
    <row r="283" spans="1:9" x14ac:dyDescent="0.25">
      <c r="A283" s="22"/>
      <c r="C283" s="23"/>
      <c r="D283" s="23"/>
      <c r="E283" s="23"/>
      <c r="G283" s="23"/>
      <c r="H283" s="23"/>
      <c r="I283" s="23"/>
    </row>
    <row r="284" spans="1:9" x14ac:dyDescent="0.25">
      <c r="C284" s="23"/>
      <c r="D284" s="23"/>
      <c r="E284" s="23"/>
      <c r="G284" s="23"/>
      <c r="H284" s="23"/>
      <c r="I284" s="23"/>
    </row>
    <row r="285" spans="1:9" x14ac:dyDescent="0.25">
      <c r="C285" s="23"/>
      <c r="D285" s="23"/>
      <c r="E285" s="23"/>
      <c r="G285" s="23"/>
      <c r="H285" s="23"/>
      <c r="I285" s="23"/>
    </row>
    <row r="286" spans="1:9" x14ac:dyDescent="0.25">
      <c r="C286" s="24"/>
      <c r="D286" s="24"/>
      <c r="E286" s="24"/>
      <c r="G286" s="24"/>
      <c r="H286" s="24"/>
      <c r="I286" s="24"/>
    </row>
    <row r="287" spans="1:9" x14ac:dyDescent="0.25">
      <c r="C287" s="1"/>
      <c r="D287" s="1"/>
      <c r="E287" s="1"/>
      <c r="G287" s="1"/>
      <c r="H287" s="18"/>
      <c r="I287" s="1"/>
    </row>
    <row r="288" spans="1:9" x14ac:dyDescent="0.25">
      <c r="C288" s="1"/>
      <c r="D288" s="1"/>
      <c r="E288" s="1"/>
      <c r="G288" s="1"/>
      <c r="H288" s="1"/>
      <c r="I288" s="1"/>
    </row>
    <row r="289" spans="1:9" x14ac:dyDescent="0.25">
      <c r="C289" s="1"/>
      <c r="D289" s="1"/>
      <c r="E289" s="1"/>
      <c r="G289" s="1"/>
      <c r="H289" s="1"/>
      <c r="I289" s="1"/>
    </row>
    <row r="290" spans="1:9" x14ac:dyDescent="0.25">
      <c r="C290" s="1"/>
      <c r="D290" s="1"/>
      <c r="E290" s="1"/>
      <c r="G290" s="1"/>
      <c r="H290" s="1"/>
      <c r="I290" s="1"/>
    </row>
    <row r="291" spans="1:9" x14ac:dyDescent="0.25">
      <c r="C291" s="23"/>
      <c r="D291" s="23"/>
      <c r="E291" s="23"/>
      <c r="G291" s="23"/>
      <c r="H291" s="23"/>
      <c r="I291" s="23"/>
    </row>
    <row r="292" spans="1:9" x14ac:dyDescent="0.25">
      <c r="A292" s="4"/>
      <c r="C292" s="23"/>
      <c r="D292" s="23"/>
      <c r="E292" s="23"/>
      <c r="G292" s="23"/>
      <c r="H292" s="23"/>
      <c r="I292" s="23"/>
    </row>
    <row r="293" spans="1:9" x14ac:dyDescent="0.25">
      <c r="C293" s="23"/>
      <c r="D293" s="23"/>
      <c r="E293" s="23"/>
      <c r="G293" s="23"/>
      <c r="H293" s="23"/>
      <c r="I293" s="23"/>
    </row>
    <row r="294" spans="1:9" x14ac:dyDescent="0.25">
      <c r="A294" s="22"/>
      <c r="C294" s="23"/>
      <c r="D294" s="23"/>
      <c r="E294" s="23"/>
      <c r="G294" s="23"/>
      <c r="H294" s="23"/>
      <c r="I294" s="23"/>
    </row>
    <row r="295" spans="1:9" x14ac:dyDescent="0.25">
      <c r="A295" s="22"/>
      <c r="C295" s="23"/>
      <c r="D295" s="23"/>
      <c r="E295" s="23"/>
      <c r="G295" s="23"/>
      <c r="H295" s="23"/>
      <c r="I295" s="23"/>
    </row>
    <row r="296" spans="1:9" x14ac:dyDescent="0.25">
      <c r="A296" s="22"/>
      <c r="C296" s="24"/>
      <c r="D296" s="24"/>
      <c r="E296" s="24"/>
      <c r="G296" s="24"/>
      <c r="H296" s="23"/>
      <c r="I296" s="23"/>
    </row>
    <row r="297" spans="1:9" x14ac:dyDescent="0.25">
      <c r="A297" s="22"/>
      <c r="C297" s="1"/>
      <c r="D297" s="1"/>
      <c r="E297" s="1"/>
      <c r="G297" s="1"/>
      <c r="H297" s="23"/>
      <c r="I297" s="23"/>
    </row>
    <row r="298" spans="1:9" x14ac:dyDescent="0.25">
      <c r="A298" s="22"/>
      <c r="C298" s="1"/>
      <c r="D298" s="1"/>
      <c r="E298" s="1"/>
      <c r="G298" s="1"/>
      <c r="H298" s="23"/>
      <c r="I298" s="23"/>
    </row>
    <row r="299" spans="1:9" x14ac:dyDescent="0.25">
      <c r="A299" s="22"/>
      <c r="C299" s="23"/>
      <c r="D299" s="23"/>
      <c r="E299" s="23"/>
      <c r="G299" s="23"/>
      <c r="H299" s="23"/>
      <c r="I299" s="23"/>
    </row>
    <row r="300" spans="1:9" x14ac:dyDescent="0.25">
      <c r="C300" s="23"/>
      <c r="D300" s="23"/>
      <c r="E300" s="23"/>
      <c r="G300" s="23"/>
      <c r="H300" s="23"/>
      <c r="I300" s="23"/>
    </row>
    <row r="301" spans="1:9" x14ac:dyDescent="0.25">
      <c r="C301" s="23"/>
      <c r="D301" s="23"/>
      <c r="E301" s="23"/>
      <c r="G301" s="23"/>
      <c r="H301" s="23"/>
      <c r="I301" s="23"/>
    </row>
    <row r="302" spans="1:9" x14ac:dyDescent="0.25">
      <c r="C302" s="24"/>
      <c r="D302" s="24"/>
      <c r="E302" s="24"/>
      <c r="G302" s="24"/>
      <c r="H302" s="24"/>
      <c r="I302" s="24"/>
    </row>
    <row r="303" spans="1:9" x14ac:dyDescent="0.25">
      <c r="C303" s="1"/>
      <c r="D303" s="1"/>
      <c r="E303" s="1"/>
      <c r="G303" s="1"/>
      <c r="H303" s="18"/>
      <c r="I303" s="1"/>
    </row>
    <row r="304" spans="1:9" x14ac:dyDescent="0.25">
      <c r="C304" s="1"/>
      <c r="D304" s="1"/>
      <c r="E304" s="1"/>
      <c r="G304" s="1"/>
      <c r="H304" s="1"/>
      <c r="I304" s="1"/>
    </row>
    <row r="305" spans="1:9" x14ac:dyDescent="0.25">
      <c r="C305" s="1"/>
      <c r="D305" s="1"/>
      <c r="E305" s="1"/>
      <c r="G305" s="1"/>
      <c r="H305" s="1"/>
      <c r="I305" s="1"/>
    </row>
    <row r="306" spans="1:9" x14ac:dyDescent="0.25">
      <c r="C306" s="1"/>
      <c r="D306" s="1"/>
      <c r="E306" s="1"/>
      <c r="G306" s="1"/>
      <c r="H306" s="1"/>
      <c r="I306" s="1"/>
    </row>
    <row r="307" spans="1:9" x14ac:dyDescent="0.25">
      <c r="C307" s="23"/>
      <c r="D307" s="23"/>
      <c r="E307" s="23"/>
      <c r="G307" s="23"/>
      <c r="H307" s="23"/>
      <c r="I307" s="23"/>
    </row>
    <row r="308" spans="1:9" x14ac:dyDescent="0.25">
      <c r="A308" s="4"/>
      <c r="C308" s="23"/>
      <c r="D308" s="23"/>
      <c r="E308" s="23"/>
      <c r="G308" s="23"/>
      <c r="H308" s="23"/>
      <c r="I308" s="23"/>
    </row>
    <row r="309" spans="1:9" x14ac:dyDescent="0.25">
      <c r="C309" s="23"/>
      <c r="D309" s="23"/>
      <c r="E309" s="23"/>
      <c r="G309" s="23"/>
      <c r="H309" s="23"/>
      <c r="I309" s="23"/>
    </row>
    <row r="310" spans="1:9" x14ac:dyDescent="0.25">
      <c r="A310" s="22"/>
      <c r="C310" s="23"/>
      <c r="D310" s="23"/>
      <c r="E310" s="23"/>
      <c r="G310" s="23"/>
      <c r="H310" s="23"/>
      <c r="I310" s="23"/>
    </row>
    <row r="311" spans="1:9" x14ac:dyDescent="0.25">
      <c r="A311" s="22"/>
      <c r="C311" s="23"/>
      <c r="D311" s="23"/>
      <c r="E311" s="23"/>
      <c r="G311" s="23"/>
      <c r="H311" s="23"/>
      <c r="I311" s="23"/>
    </row>
    <row r="312" spans="1:9" x14ac:dyDescent="0.25">
      <c r="A312" s="22"/>
      <c r="C312" s="24"/>
      <c r="D312" s="24"/>
      <c r="E312" s="24"/>
      <c r="G312" s="24"/>
      <c r="H312" s="23"/>
      <c r="I312" s="23"/>
    </row>
    <row r="313" spans="1:9" x14ac:dyDescent="0.25">
      <c r="A313" s="22"/>
      <c r="C313" s="1"/>
      <c r="D313" s="1"/>
      <c r="E313" s="1"/>
      <c r="G313" s="1"/>
      <c r="H313" s="23"/>
      <c r="I313" s="23"/>
    </row>
    <row r="314" spans="1:9" x14ac:dyDescent="0.25">
      <c r="A314" s="22"/>
      <c r="C314" s="1"/>
      <c r="D314" s="1"/>
      <c r="E314" s="1"/>
      <c r="G314" s="1"/>
      <c r="H314" s="23"/>
      <c r="I314" s="23"/>
    </row>
    <row r="315" spans="1:9" x14ac:dyDescent="0.25">
      <c r="A315" s="22"/>
      <c r="C315" s="23"/>
      <c r="D315" s="23"/>
      <c r="E315" s="23"/>
      <c r="G315" s="23"/>
      <c r="H315" s="23"/>
      <c r="I315" s="23"/>
    </row>
    <row r="316" spans="1:9" x14ac:dyDescent="0.25">
      <c r="C316" s="23"/>
      <c r="D316" s="23"/>
      <c r="E316" s="23"/>
      <c r="G316" s="23"/>
      <c r="H316" s="23"/>
      <c r="I316" s="23"/>
    </row>
    <row r="317" spans="1:9" x14ac:dyDescent="0.25">
      <c r="C317" s="23"/>
      <c r="D317" s="23"/>
      <c r="E317" s="23"/>
      <c r="G317" s="23"/>
      <c r="H317" s="23"/>
      <c r="I317" s="23"/>
    </row>
    <row r="318" spans="1:9" x14ac:dyDescent="0.25">
      <c r="C318" s="24"/>
      <c r="D318" s="24"/>
      <c r="E318" s="24"/>
      <c r="G318" s="24"/>
      <c r="H318" s="24"/>
      <c r="I318" s="24"/>
    </row>
    <row r="319" spans="1:9" x14ac:dyDescent="0.25">
      <c r="C319" s="1"/>
      <c r="D319" s="1"/>
      <c r="E319" s="1"/>
      <c r="G319" s="1"/>
      <c r="H319" s="18"/>
      <c r="I319" s="1"/>
    </row>
    <row r="320" spans="1:9" x14ac:dyDescent="0.25">
      <c r="C320" s="1"/>
      <c r="D320" s="1"/>
      <c r="E320" s="1"/>
      <c r="G320" s="1"/>
      <c r="H320" s="1"/>
      <c r="I320" s="1"/>
    </row>
    <row r="321" spans="3:9" x14ac:dyDescent="0.25">
      <c r="C321" s="1"/>
      <c r="D321" s="1"/>
      <c r="E321" s="1"/>
      <c r="G321" s="1"/>
      <c r="H321" s="1"/>
      <c r="I321" s="1"/>
    </row>
    <row r="322" spans="3:9" x14ac:dyDescent="0.25">
      <c r="C322" s="1"/>
      <c r="D322" s="1"/>
      <c r="E322" s="1"/>
      <c r="G322" s="1"/>
      <c r="H322" s="1"/>
      <c r="I322" s="1"/>
    </row>
    <row r="912" ht="13.2" thickBot="1" x14ac:dyDescent="0.3"/>
    <row r="913" spans="6:6" x14ac:dyDescent="0.25">
      <c r="F913" s="3" t="s">
        <v>11</v>
      </c>
    </row>
    <row r="914" spans="6:6" x14ac:dyDescent="0.25">
      <c r="F914" s="1">
        <v>0</v>
      </c>
    </row>
    <row r="915" spans="6:6" ht="13.2" thickBot="1" x14ac:dyDescent="0.3">
      <c r="F915" s="2">
        <v>0</v>
      </c>
    </row>
    <row r="918" spans="6:6" ht="13.2" thickBot="1" x14ac:dyDescent="0.3"/>
    <row r="919" spans="6:6" x14ac:dyDescent="0.25">
      <c r="F919" s="3" t="s">
        <v>17</v>
      </c>
    </row>
    <row r="920" spans="6:6" x14ac:dyDescent="0.25">
      <c r="F920" s="1">
        <v>0</v>
      </c>
    </row>
    <row r="921" spans="6:6" x14ac:dyDescent="0.25">
      <c r="F921" s="1">
        <v>0</v>
      </c>
    </row>
    <row r="922" spans="6:6" x14ac:dyDescent="0.25">
      <c r="F922" s="1"/>
    </row>
    <row r="923" spans="6:6" ht="13.2" thickBot="1" x14ac:dyDescent="0.3">
      <c r="F923" s="2"/>
    </row>
    <row r="1101" spans="3:7" x14ac:dyDescent="0.25">
      <c r="C1101" t="s">
        <v>6</v>
      </c>
    </row>
    <row r="1103" spans="3:7" ht="13.2" thickBot="1" x14ac:dyDescent="0.3">
      <c r="C1103" t="s">
        <v>7</v>
      </c>
    </row>
    <row r="1104" spans="3:7" x14ac:dyDescent="0.25">
      <c r="C1104" s="3" t="s">
        <v>8</v>
      </c>
      <c r="D1104" s="3" t="s">
        <v>9</v>
      </c>
      <c r="E1104" s="3" t="s">
        <v>10</v>
      </c>
      <c r="G1104" s="3" t="s">
        <v>12</v>
      </c>
    </row>
    <row r="1105" spans="3:9" x14ac:dyDescent="0.25">
      <c r="C1105" s="1" t="s">
        <v>23</v>
      </c>
      <c r="D1105" s="1">
        <v>6</v>
      </c>
      <c r="E1105" s="1">
        <v>0</v>
      </c>
      <c r="G1105" s="1">
        <v>0</v>
      </c>
    </row>
    <row r="1106" spans="3:9" ht="13.2" thickBot="1" x14ac:dyDescent="0.3">
      <c r="C1106" s="2" t="s">
        <v>24</v>
      </c>
      <c r="D1106" s="2">
        <v>6</v>
      </c>
      <c r="E1106" s="2">
        <v>0</v>
      </c>
      <c r="G1106" s="2">
        <v>0</v>
      </c>
    </row>
    <row r="1109" spans="3:9" ht="13.2" thickBot="1" x14ac:dyDescent="0.3">
      <c r="C1109" t="s">
        <v>13</v>
      </c>
    </row>
    <row r="1110" spans="3:9" x14ac:dyDescent="0.25">
      <c r="C1110" s="3" t="s">
        <v>14</v>
      </c>
      <c r="D1110" s="3" t="s">
        <v>15</v>
      </c>
      <c r="E1110" s="3" t="s">
        <v>16</v>
      </c>
      <c r="G1110" s="3" t="s">
        <v>5</v>
      </c>
      <c r="H1110" s="3" t="s">
        <v>18</v>
      </c>
      <c r="I1110" s="3" t="s">
        <v>19</v>
      </c>
    </row>
    <row r="1111" spans="3:9" x14ac:dyDescent="0.25">
      <c r="C1111" s="1" t="s">
        <v>20</v>
      </c>
      <c r="D1111" s="1">
        <v>0</v>
      </c>
      <c r="E1111" s="1">
        <v>1</v>
      </c>
      <c r="G1111" s="1">
        <v>65535</v>
      </c>
      <c r="H1111" s="1" t="e">
        <v>#NUM!</v>
      </c>
      <c r="I1111" s="1">
        <v>4.9645905164652504</v>
      </c>
    </row>
    <row r="1112" spans="3:9" x14ac:dyDescent="0.25">
      <c r="C1112" s="1" t="s">
        <v>21</v>
      </c>
      <c r="D1112" s="1">
        <v>0</v>
      </c>
      <c r="E1112" s="1">
        <v>10</v>
      </c>
      <c r="G1112" s="1"/>
      <c r="H1112" s="1"/>
      <c r="I1112" s="1"/>
    </row>
    <row r="1113" spans="3:9" x14ac:dyDescent="0.25">
      <c r="C1113" s="1"/>
      <c r="D1113" s="1"/>
      <c r="E1113" s="1"/>
      <c r="G1113" s="1"/>
      <c r="H1113" s="1"/>
      <c r="I1113" s="1"/>
    </row>
    <row r="1114" spans="3:9" ht="13.2" thickBot="1" x14ac:dyDescent="0.3">
      <c r="C1114" s="2" t="s">
        <v>22</v>
      </c>
      <c r="D1114" s="2">
        <v>0</v>
      </c>
      <c r="E1114" s="2">
        <v>11</v>
      </c>
      <c r="G1114" s="2"/>
      <c r="H1114" s="2"/>
      <c r="I1114" s="2"/>
    </row>
  </sheetData>
  <phoneticPr fontId="0" type="noConversion"/>
  <printOptions headings="1" gridLines="1"/>
  <pageMargins left="0.75" right="0.75" top="1" bottom="1" header="0.5" footer="0.5"/>
  <pageSetup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Z324"/>
  <sheetViews>
    <sheetView topLeftCell="A319" zoomScale="88" zoomScaleNormal="88" workbookViewId="0">
      <selection activeCell="D248" sqref="D248"/>
    </sheetView>
  </sheetViews>
  <sheetFormatPr defaultRowHeight="12.6" x14ac:dyDescent="0.25"/>
  <cols>
    <col min="6" max="6" width="12.77734375" customWidth="1"/>
  </cols>
  <sheetData>
    <row r="1" spans="1:104" x14ac:dyDescent="0.25">
      <c r="A1" s="55" t="s">
        <v>64</v>
      </c>
      <c r="W1" s="33"/>
    </row>
    <row r="2" spans="1:104" x14ac:dyDescent="0.25">
      <c r="A2" s="55" t="s">
        <v>29</v>
      </c>
      <c r="B2" s="55" t="s">
        <v>30</v>
      </c>
      <c r="C2" s="55" t="s">
        <v>37</v>
      </c>
      <c r="D2" s="55"/>
      <c r="E2" s="55" t="s">
        <v>39</v>
      </c>
      <c r="F2" s="55" t="s">
        <v>72</v>
      </c>
      <c r="G2" s="55" t="s">
        <v>73</v>
      </c>
      <c r="H2" s="55" t="s">
        <v>74</v>
      </c>
      <c r="I2" s="55" t="s">
        <v>75</v>
      </c>
      <c r="J2" s="55" t="s">
        <v>76</v>
      </c>
      <c r="K2" s="55" t="s">
        <v>77</v>
      </c>
      <c r="L2" s="55" t="s">
        <v>78</v>
      </c>
      <c r="M2" s="55" t="s">
        <v>79</v>
      </c>
      <c r="N2" s="55" t="s">
        <v>80</v>
      </c>
      <c r="O2" s="55" t="s">
        <v>81</v>
      </c>
      <c r="P2" s="55" t="s">
        <v>82</v>
      </c>
      <c r="Q2" s="55" t="s">
        <v>128</v>
      </c>
      <c r="R2" s="55" t="s">
        <v>129</v>
      </c>
      <c r="S2" s="55" t="s">
        <v>83</v>
      </c>
      <c r="T2" s="55" t="s">
        <v>130</v>
      </c>
      <c r="U2" s="55" t="s">
        <v>131</v>
      </c>
      <c r="V2" s="55" t="s">
        <v>132</v>
      </c>
      <c r="W2" s="55" t="s">
        <v>120</v>
      </c>
      <c r="X2" s="55" t="s">
        <v>133</v>
      </c>
      <c r="Y2" s="55" t="s">
        <v>134</v>
      </c>
    </row>
    <row r="3" spans="1:104" s="6" customFormat="1" x14ac:dyDescent="0.25">
      <c r="A3" s="35" t="s">
        <v>32</v>
      </c>
      <c r="B3" s="36" t="s">
        <v>151</v>
      </c>
      <c r="C3" s="35">
        <v>771</v>
      </c>
      <c r="D3" s="36"/>
      <c r="E3" s="36" t="s">
        <v>152</v>
      </c>
      <c r="F3" s="36">
        <v>4.28</v>
      </c>
      <c r="G3" s="36">
        <v>1</v>
      </c>
      <c r="H3" s="36">
        <v>2.92</v>
      </c>
      <c r="I3" s="36">
        <v>0.31</v>
      </c>
      <c r="J3" s="36">
        <v>0.04</v>
      </c>
      <c r="K3" s="36">
        <v>0.01</v>
      </c>
      <c r="L3" s="36">
        <v>23.37</v>
      </c>
      <c r="M3" s="36">
        <v>68.19</v>
      </c>
      <c r="N3" s="36">
        <v>7.3</v>
      </c>
      <c r="O3" s="36">
        <v>0.84</v>
      </c>
      <c r="P3" s="36">
        <v>0.31</v>
      </c>
      <c r="Q3" s="36">
        <v>10.87</v>
      </c>
      <c r="R3" s="36">
        <v>13.9</v>
      </c>
      <c r="S3" s="36">
        <v>52.4</v>
      </c>
      <c r="T3" s="36">
        <v>48.2</v>
      </c>
      <c r="U3" s="36">
        <v>12.8</v>
      </c>
      <c r="V3" s="36">
        <v>26.5</v>
      </c>
      <c r="W3" s="36">
        <v>17.399999999999999</v>
      </c>
      <c r="X3" s="36">
        <v>1056</v>
      </c>
      <c r="Y3" s="36"/>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row>
    <row r="4" spans="1:104" s="6" customFormat="1" x14ac:dyDescent="0.25">
      <c r="A4" s="35" t="s">
        <v>32</v>
      </c>
      <c r="B4" s="36" t="s">
        <v>151</v>
      </c>
      <c r="C4" s="35">
        <v>774</v>
      </c>
      <c r="D4" s="36"/>
      <c r="E4" s="36" t="s">
        <v>153</v>
      </c>
      <c r="F4" s="36">
        <v>2.78</v>
      </c>
      <c r="G4" s="36">
        <v>0.74</v>
      </c>
      <c r="H4" s="36">
        <v>1.84</v>
      </c>
      <c r="I4" s="36">
        <v>0.18</v>
      </c>
      <c r="J4" s="36">
        <v>0.01</v>
      </c>
      <c r="K4" s="36">
        <v>0</v>
      </c>
      <c r="L4" s="36">
        <v>26.71</v>
      </c>
      <c r="M4" s="36">
        <v>66.209999999999994</v>
      </c>
      <c r="N4" s="36">
        <v>6.56</v>
      </c>
      <c r="O4" s="36">
        <v>0.51</v>
      </c>
      <c r="P4" s="36">
        <v>0</v>
      </c>
      <c r="Q4" s="36">
        <v>9.08</v>
      </c>
      <c r="R4" s="36">
        <v>11.9</v>
      </c>
      <c r="S4" s="36">
        <v>45.5</v>
      </c>
      <c r="T4" s="36">
        <v>50.1</v>
      </c>
      <c r="U4" s="36">
        <v>13.1</v>
      </c>
      <c r="V4" s="36">
        <v>26.2</v>
      </c>
      <c r="W4" s="36">
        <v>16.7</v>
      </c>
      <c r="X4" s="36">
        <v>953</v>
      </c>
      <c r="Y4" s="36"/>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row>
    <row r="5" spans="1:104" s="6" customFormat="1" x14ac:dyDescent="0.25">
      <c r="A5" s="35" t="s">
        <v>32</v>
      </c>
      <c r="B5" s="36" t="s">
        <v>151</v>
      </c>
      <c r="C5" s="35">
        <v>780</v>
      </c>
      <c r="D5" s="36"/>
      <c r="E5" s="36" t="s">
        <v>154</v>
      </c>
      <c r="F5" s="36">
        <v>2.82</v>
      </c>
      <c r="G5" s="36">
        <v>0.63</v>
      </c>
      <c r="H5" s="36">
        <v>1.92</v>
      </c>
      <c r="I5" s="36">
        <v>0.25</v>
      </c>
      <c r="J5" s="36">
        <v>0.02</v>
      </c>
      <c r="K5" s="36">
        <v>0</v>
      </c>
      <c r="L5" s="36">
        <v>22.22</v>
      </c>
      <c r="M5" s="36">
        <v>67.94</v>
      </c>
      <c r="N5" s="36">
        <v>8.81</v>
      </c>
      <c r="O5" s="36">
        <v>0.87</v>
      </c>
      <c r="P5" s="36">
        <v>0.15</v>
      </c>
      <c r="Q5" s="36">
        <v>9.2200000000000006</v>
      </c>
      <c r="R5" s="36">
        <v>12.2</v>
      </c>
      <c r="S5" s="36">
        <v>45.4</v>
      </c>
      <c r="T5" s="36">
        <v>49.2</v>
      </c>
      <c r="U5" s="36">
        <v>13.2</v>
      </c>
      <c r="V5" s="36">
        <v>26.9</v>
      </c>
      <c r="W5" s="36">
        <v>16.600000000000001</v>
      </c>
      <c r="X5" s="36">
        <v>831</v>
      </c>
      <c r="Y5" s="36"/>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row>
    <row r="6" spans="1:104" s="11" customFormat="1" x14ac:dyDescent="0.25">
      <c r="A6" s="35"/>
      <c r="B6" s="36"/>
      <c r="C6" s="35"/>
      <c r="D6" s="36"/>
      <c r="E6" s="36"/>
      <c r="F6" s="36"/>
      <c r="G6" s="36"/>
      <c r="H6" s="36"/>
      <c r="I6" s="36"/>
      <c r="J6" s="36"/>
      <c r="K6" s="36"/>
      <c r="L6" s="36"/>
      <c r="M6" s="36"/>
      <c r="N6" s="36"/>
      <c r="O6" s="36"/>
      <c r="P6" s="36"/>
      <c r="Q6" s="36"/>
      <c r="R6" s="36"/>
      <c r="S6" s="36"/>
      <c r="T6" s="36"/>
      <c r="U6" s="36"/>
      <c r="V6" s="36"/>
      <c r="W6" s="36"/>
      <c r="X6" s="36"/>
      <c r="Y6" s="36"/>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row>
    <row r="7" spans="1:104" s="11" customFormat="1" x14ac:dyDescent="0.25">
      <c r="A7" s="35"/>
      <c r="B7" s="36"/>
      <c r="C7" s="35"/>
      <c r="D7" s="36"/>
      <c r="E7" s="36"/>
      <c r="F7" s="36"/>
      <c r="G7" s="36"/>
      <c r="H7" s="36"/>
      <c r="I7" s="36"/>
      <c r="J7" s="36"/>
      <c r="K7" s="36"/>
      <c r="L7" s="36"/>
      <c r="M7" s="36"/>
      <c r="N7" s="36"/>
      <c r="O7" s="36"/>
      <c r="P7" s="36"/>
      <c r="Q7" s="36"/>
      <c r="R7" s="36"/>
      <c r="S7" s="36"/>
      <c r="T7" s="36"/>
      <c r="U7" s="36"/>
      <c r="V7" s="36"/>
      <c r="W7" s="36"/>
      <c r="X7" s="36"/>
      <c r="Y7" s="36"/>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row>
    <row r="8" spans="1:104" s="11" customFormat="1" x14ac:dyDescent="0.25">
      <c r="A8" s="35"/>
      <c r="B8" s="36"/>
      <c r="C8" s="35"/>
      <c r="D8" s="36"/>
      <c r="E8" s="36"/>
      <c r="F8" s="36"/>
      <c r="G8" s="36"/>
      <c r="H8" s="36"/>
      <c r="I8" s="36"/>
      <c r="J8" s="36"/>
      <c r="K8" s="36"/>
      <c r="L8" s="36"/>
      <c r="M8" s="36"/>
      <c r="N8" s="36"/>
      <c r="O8" s="36"/>
      <c r="P8" s="36"/>
      <c r="Q8" s="36"/>
      <c r="R8" s="36"/>
      <c r="S8" s="36"/>
      <c r="T8" s="36"/>
      <c r="U8" s="36"/>
      <c r="V8" s="36"/>
      <c r="W8" s="36"/>
      <c r="X8" s="36"/>
      <c r="Y8" s="36"/>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row>
    <row r="9" spans="1:104" s="7" customFormat="1" x14ac:dyDescent="0.25">
      <c r="A9" s="37" t="s">
        <v>158</v>
      </c>
      <c r="B9" s="38" t="s">
        <v>151</v>
      </c>
      <c r="C9" s="37">
        <v>768</v>
      </c>
      <c r="D9" s="38"/>
      <c r="E9" s="38" t="s">
        <v>155</v>
      </c>
      <c r="F9" s="38">
        <v>4.5999999999999996</v>
      </c>
      <c r="G9" s="38">
        <v>0.92</v>
      </c>
      <c r="H9" s="38">
        <v>3.22</v>
      </c>
      <c r="I9" s="38">
        <v>0.43</v>
      </c>
      <c r="J9" s="38">
        <v>0.03</v>
      </c>
      <c r="K9" s="38">
        <v>0</v>
      </c>
      <c r="L9" s="38">
        <v>20</v>
      </c>
      <c r="M9" s="38">
        <v>69.989999999999995</v>
      </c>
      <c r="N9" s="38">
        <v>9.2899999999999991</v>
      </c>
      <c r="O9" s="38">
        <v>0.65</v>
      </c>
      <c r="P9" s="38">
        <v>0.08</v>
      </c>
      <c r="Q9" s="38">
        <v>9.3699999999999992</v>
      </c>
      <c r="R9" s="38">
        <v>12.7</v>
      </c>
      <c r="S9" s="38">
        <v>45.4</v>
      </c>
      <c r="T9" s="38">
        <v>48.5</v>
      </c>
      <c r="U9" s="38">
        <v>13.6</v>
      </c>
      <c r="V9" s="38">
        <v>28</v>
      </c>
      <c r="W9" s="38">
        <v>16</v>
      </c>
      <c r="X9" s="38">
        <v>828</v>
      </c>
      <c r="Y9" s="38"/>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row>
    <row r="10" spans="1:104" s="7" customFormat="1" x14ac:dyDescent="0.25">
      <c r="A10" s="37" t="s">
        <v>158</v>
      </c>
      <c r="B10" s="38" t="s">
        <v>151</v>
      </c>
      <c r="C10" s="37">
        <v>769</v>
      </c>
      <c r="D10" s="38"/>
      <c r="E10" s="38" t="s">
        <v>156</v>
      </c>
      <c r="F10" s="38">
        <v>4.92</v>
      </c>
      <c r="G10" s="38">
        <v>1.05</v>
      </c>
      <c r="H10" s="38">
        <v>3.35</v>
      </c>
      <c r="I10" s="38">
        <v>0.46</v>
      </c>
      <c r="J10" s="38">
        <v>0.05</v>
      </c>
      <c r="K10" s="38">
        <v>0.01</v>
      </c>
      <c r="L10" s="38">
        <v>21.41</v>
      </c>
      <c r="M10" s="38">
        <v>68.11</v>
      </c>
      <c r="N10" s="38">
        <v>9.34</v>
      </c>
      <c r="O10" s="38">
        <v>1.01</v>
      </c>
      <c r="P10" s="38">
        <v>0.13</v>
      </c>
      <c r="Q10" s="38">
        <v>10.15</v>
      </c>
      <c r="R10" s="38">
        <v>12.8</v>
      </c>
      <c r="S10" s="38">
        <v>48.8</v>
      </c>
      <c r="T10" s="38">
        <v>48.1</v>
      </c>
      <c r="U10" s="38">
        <v>12.6</v>
      </c>
      <c r="V10" s="38">
        <v>26.2</v>
      </c>
      <c r="W10" s="38">
        <v>16.100000000000001</v>
      </c>
      <c r="X10" s="38">
        <v>906</v>
      </c>
      <c r="Y10" s="38"/>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row>
    <row r="11" spans="1:104" s="7" customFormat="1" x14ac:dyDescent="0.25">
      <c r="A11" s="37" t="s">
        <v>158</v>
      </c>
      <c r="B11" s="38" t="s">
        <v>151</v>
      </c>
      <c r="C11" s="37">
        <v>770</v>
      </c>
      <c r="D11" s="38"/>
      <c r="E11" s="38" t="s">
        <v>157</v>
      </c>
      <c r="F11" s="38">
        <v>3.22</v>
      </c>
      <c r="G11" s="38">
        <v>0.87</v>
      </c>
      <c r="H11" s="38">
        <v>2.12</v>
      </c>
      <c r="I11" s="38">
        <v>0.21</v>
      </c>
      <c r="J11" s="38">
        <v>0.01</v>
      </c>
      <c r="K11" s="38">
        <v>0</v>
      </c>
      <c r="L11" s="38">
        <v>27.01</v>
      </c>
      <c r="M11" s="38">
        <v>65.900000000000006</v>
      </c>
      <c r="N11" s="38">
        <v>6.65</v>
      </c>
      <c r="O11" s="38">
        <v>0.34</v>
      </c>
      <c r="P11" s="38">
        <v>0.1</v>
      </c>
      <c r="Q11" s="38">
        <v>9.81</v>
      </c>
      <c r="R11" s="38">
        <v>12.7</v>
      </c>
      <c r="S11" s="38">
        <v>47.4</v>
      </c>
      <c r="T11" s="38">
        <v>48.3</v>
      </c>
      <c r="U11" s="38">
        <v>12.9</v>
      </c>
      <c r="V11" s="38">
        <v>26.8</v>
      </c>
      <c r="W11" s="38">
        <v>16.100000000000001</v>
      </c>
      <c r="X11" s="38">
        <v>818</v>
      </c>
      <c r="Y11" s="38"/>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row>
    <row r="12" spans="1:104" s="12" customFormat="1" x14ac:dyDescent="0.25">
      <c r="A12" s="37"/>
      <c r="B12" s="38"/>
      <c r="C12" s="37"/>
      <c r="D12" s="38"/>
      <c r="E12" s="38"/>
      <c r="F12" s="38"/>
      <c r="G12" s="38"/>
      <c r="H12" s="38"/>
      <c r="I12" s="38"/>
      <c r="J12" s="38"/>
      <c r="K12" s="38"/>
      <c r="L12" s="38"/>
      <c r="M12" s="38"/>
      <c r="N12" s="38"/>
      <c r="O12" s="38"/>
      <c r="P12" s="38"/>
      <c r="Q12" s="38"/>
      <c r="R12" s="38"/>
      <c r="S12" s="38"/>
      <c r="T12" s="38"/>
      <c r="U12" s="38"/>
      <c r="V12" s="38"/>
      <c r="W12" s="38"/>
      <c r="X12" s="38"/>
      <c r="Y12" s="38"/>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row>
    <row r="13" spans="1:104" s="12" customFormat="1" x14ac:dyDescent="0.25">
      <c r="A13" s="37"/>
      <c r="B13" s="38"/>
      <c r="C13" s="37"/>
      <c r="D13" s="38"/>
      <c r="E13" s="38"/>
      <c r="F13" s="38"/>
      <c r="G13" s="38"/>
      <c r="H13" s="38"/>
      <c r="I13" s="38"/>
      <c r="J13" s="38"/>
      <c r="K13" s="38"/>
      <c r="L13" s="38"/>
      <c r="M13" s="38"/>
      <c r="N13" s="38"/>
      <c r="O13" s="38"/>
      <c r="P13" s="38"/>
      <c r="Q13" s="38"/>
      <c r="R13" s="38"/>
      <c r="S13" s="38"/>
      <c r="T13" s="38"/>
      <c r="U13" s="38"/>
      <c r="V13" s="38"/>
      <c r="W13" s="38"/>
      <c r="X13" s="38"/>
      <c r="Y13" s="38"/>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row>
    <row r="14" spans="1:104" s="12" customFormat="1" x14ac:dyDescent="0.25">
      <c r="A14" s="37"/>
      <c r="B14" s="38"/>
      <c r="C14" s="37"/>
      <c r="D14" s="38"/>
      <c r="E14" s="38"/>
      <c r="F14" s="38"/>
      <c r="G14" s="38"/>
      <c r="H14" s="38"/>
      <c r="I14" s="38"/>
      <c r="J14" s="38"/>
      <c r="K14" s="38"/>
      <c r="L14" s="38"/>
      <c r="M14" s="38"/>
      <c r="N14" s="38"/>
      <c r="O14" s="38"/>
      <c r="P14" s="38"/>
      <c r="Q14" s="38"/>
      <c r="R14" s="38"/>
      <c r="S14" s="38"/>
      <c r="T14" s="38"/>
      <c r="U14" s="38"/>
      <c r="V14" s="38"/>
      <c r="W14" s="38"/>
      <c r="X14" s="38"/>
      <c r="Y14" s="38"/>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row>
    <row r="15" spans="1:104" x14ac:dyDescent="0.25">
      <c r="D15" s="8"/>
      <c r="E15" s="17"/>
    </row>
    <row r="16" spans="1:104" x14ac:dyDescent="0.25">
      <c r="H16" s="23"/>
      <c r="I16" s="23"/>
      <c r="J16" s="23"/>
      <c r="K16" s="23"/>
      <c r="L16" s="23"/>
      <c r="M16" s="33"/>
    </row>
    <row r="17" spans="1:50" x14ac:dyDescent="0.25">
      <c r="A17" s="56" t="s">
        <v>87</v>
      </c>
      <c r="F17" s="27" t="s">
        <v>102</v>
      </c>
      <c r="G17" s="26"/>
      <c r="H17" s="23"/>
      <c r="I17" s="23"/>
      <c r="J17" s="33"/>
      <c r="L17" s="33" t="s">
        <v>125</v>
      </c>
      <c r="M17" s="33"/>
      <c r="N17" s="33"/>
      <c r="O17" s="35" t="s">
        <v>32</v>
      </c>
      <c r="S17" s="58" t="s">
        <v>307</v>
      </c>
      <c r="T17" s="58"/>
      <c r="U17" s="58"/>
      <c r="V17" s="58"/>
      <c r="W17" s="28"/>
    </row>
    <row r="18" spans="1:50" x14ac:dyDescent="0.25">
      <c r="A18" t="str">
        <f>O17</f>
        <v>WT</v>
      </c>
      <c r="C18" t="str">
        <f>O21</f>
        <v>KI (Ser552Ala)</v>
      </c>
      <c r="F18" s="34"/>
      <c r="G18" s="34"/>
      <c r="H18" s="33"/>
      <c r="I18" s="33"/>
      <c r="J18" s="33"/>
      <c r="L18" s="33"/>
      <c r="M18" s="33"/>
      <c r="N18" s="33"/>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x14ac:dyDescent="0.25">
      <c r="A19" s="36">
        <f t="shared" ref="A19:A24" si="0">F3</f>
        <v>4.28</v>
      </c>
      <c r="C19" s="37">
        <f t="shared" ref="C19:C24" si="1">F9</f>
        <v>4.5999999999999996</v>
      </c>
      <c r="H19" s="33"/>
      <c r="I19" s="34"/>
      <c r="J19" s="34"/>
      <c r="K19" s="33"/>
    </row>
    <row r="20" spans="1:50" x14ac:dyDescent="0.25">
      <c r="A20" s="36">
        <f t="shared" si="0"/>
        <v>2.78</v>
      </c>
      <c r="C20" s="37">
        <f t="shared" si="1"/>
        <v>4.92</v>
      </c>
      <c r="D20" s="31" t="s">
        <v>58</v>
      </c>
      <c r="H20" s="33"/>
      <c r="I20" s="34"/>
      <c r="J20" s="34"/>
      <c r="K20" s="33"/>
      <c r="L20" s="33"/>
      <c r="M20" s="33"/>
      <c r="N20" s="33"/>
    </row>
    <row r="21" spans="1:50" x14ac:dyDescent="0.25">
      <c r="A21" s="36">
        <f t="shared" si="0"/>
        <v>2.82</v>
      </c>
      <c r="C21" s="37">
        <f t="shared" si="1"/>
        <v>3.22</v>
      </c>
      <c r="D21" s="28">
        <f>_xlfn.T.TEST(A19:A21,C19:C21,2,2)</f>
        <v>0.25497206113382859</v>
      </c>
      <c r="H21" s="33"/>
      <c r="I21" s="34"/>
      <c r="J21" s="34"/>
      <c r="K21" s="33"/>
      <c r="L21" s="33" t="s">
        <v>127</v>
      </c>
      <c r="M21" s="33"/>
      <c r="N21" s="33"/>
      <c r="O21" s="41" t="s">
        <v>308</v>
      </c>
      <c r="P21" s="37"/>
    </row>
    <row r="22" spans="1:50" x14ac:dyDescent="0.25">
      <c r="A22" s="36">
        <f t="shared" si="0"/>
        <v>0</v>
      </c>
      <c r="C22" s="37">
        <f t="shared" si="1"/>
        <v>0</v>
      </c>
      <c r="H22" s="33"/>
      <c r="I22" s="34"/>
      <c r="J22" s="34"/>
      <c r="K22" s="33"/>
      <c r="L22" s="33"/>
      <c r="M22" s="33"/>
    </row>
    <row r="23" spans="1:50" x14ac:dyDescent="0.25">
      <c r="A23" s="10">
        <f t="shared" si="0"/>
        <v>0</v>
      </c>
      <c r="C23" s="37">
        <f t="shared" si="1"/>
        <v>0</v>
      </c>
      <c r="H23" s="33"/>
      <c r="I23" s="34"/>
      <c r="J23" s="34"/>
      <c r="K23" s="33"/>
      <c r="L23" s="33"/>
      <c r="M23" s="33"/>
    </row>
    <row r="24" spans="1:50" x14ac:dyDescent="0.25">
      <c r="A24" s="10">
        <f t="shared" si="0"/>
        <v>0</v>
      </c>
      <c r="C24" s="37">
        <f t="shared" si="1"/>
        <v>0</v>
      </c>
      <c r="H24" s="33"/>
      <c r="I24" s="34"/>
      <c r="J24" s="34"/>
      <c r="K24" s="33"/>
      <c r="L24" s="33"/>
      <c r="M24" s="33"/>
    </row>
    <row r="25" spans="1:50" x14ac:dyDescent="0.25">
      <c r="H25" s="33"/>
      <c r="I25" s="34"/>
      <c r="J25" s="34"/>
      <c r="K25" s="33"/>
      <c r="L25" s="33"/>
      <c r="M25" s="33"/>
    </row>
    <row r="26" spans="1:50" x14ac:dyDescent="0.25">
      <c r="H26" s="33"/>
      <c r="I26" s="34"/>
      <c r="J26" s="34"/>
      <c r="K26" s="33"/>
      <c r="L26" s="33"/>
      <c r="M26" s="33"/>
    </row>
    <row r="27" spans="1:50" x14ac:dyDescent="0.25">
      <c r="H27" s="33"/>
      <c r="I27" s="34"/>
      <c r="J27" s="34"/>
      <c r="K27" s="33"/>
      <c r="L27" s="33"/>
      <c r="M27" s="33"/>
    </row>
    <row r="28" spans="1:50" x14ac:dyDescent="0.25">
      <c r="H28" s="33"/>
      <c r="I28" s="34"/>
      <c r="J28" s="34"/>
      <c r="K28" s="33"/>
      <c r="L28" s="33"/>
      <c r="M28" s="33"/>
    </row>
    <row r="29" spans="1:50" x14ac:dyDescent="0.25">
      <c r="H29" s="33"/>
      <c r="I29" s="34"/>
      <c r="J29" s="34"/>
      <c r="K29" s="33"/>
      <c r="L29" s="33"/>
      <c r="M29" s="33"/>
    </row>
    <row r="30" spans="1:50" x14ac:dyDescent="0.25">
      <c r="H30" s="23"/>
      <c r="I30" s="34"/>
      <c r="J30" s="34"/>
      <c r="K30" s="33"/>
      <c r="L30" s="33"/>
      <c r="M30" s="33"/>
    </row>
    <row r="31" spans="1:50" x14ac:dyDescent="0.25">
      <c r="H31" s="23"/>
      <c r="I31" s="23"/>
      <c r="J31" s="23"/>
      <c r="K31" s="33"/>
      <c r="L31" s="33"/>
      <c r="M31" s="33"/>
    </row>
    <row r="32" spans="1:50" x14ac:dyDescent="0.25">
      <c r="H32" s="23"/>
      <c r="I32" s="23"/>
      <c r="J32" s="23"/>
      <c r="K32" s="23"/>
      <c r="L32" s="23"/>
      <c r="M32" s="23"/>
    </row>
    <row r="33" spans="1:15" x14ac:dyDescent="0.25">
      <c r="A33" s="56" t="s">
        <v>88</v>
      </c>
      <c r="F33" s="27" t="s">
        <v>103</v>
      </c>
      <c r="G33" s="26"/>
      <c r="H33" s="23"/>
      <c r="I33" s="23"/>
      <c r="J33" s="23"/>
    </row>
    <row r="34" spans="1:15" x14ac:dyDescent="0.25">
      <c r="A34" t="str">
        <f>O17</f>
        <v>WT</v>
      </c>
      <c r="C34" t="str">
        <f>O21</f>
        <v>KI (Ser552Ala)</v>
      </c>
      <c r="H34" s="23"/>
      <c r="I34" s="34"/>
      <c r="J34" s="34"/>
      <c r="K34" s="23"/>
      <c r="L34" s="23"/>
      <c r="M34" s="23"/>
    </row>
    <row r="35" spans="1:15" x14ac:dyDescent="0.25">
      <c r="A35" s="36">
        <f t="shared" ref="A35:A40" si="2">G3</f>
        <v>1</v>
      </c>
      <c r="C35" s="37">
        <f t="shared" ref="C35:C40" si="3">G9</f>
        <v>0.92</v>
      </c>
      <c r="H35" s="23"/>
      <c r="I35" s="34"/>
      <c r="J35" s="34"/>
      <c r="K35" s="23"/>
      <c r="L35" s="23"/>
      <c r="M35" s="23"/>
    </row>
    <row r="36" spans="1:15" x14ac:dyDescent="0.25">
      <c r="A36" s="36">
        <f t="shared" si="2"/>
        <v>0.74</v>
      </c>
      <c r="C36" s="37">
        <f t="shared" si="3"/>
        <v>1.05</v>
      </c>
      <c r="D36" s="31" t="s">
        <v>58</v>
      </c>
      <c r="H36" s="23"/>
      <c r="I36" s="34"/>
      <c r="J36" s="34"/>
      <c r="K36" s="23"/>
      <c r="L36" s="23"/>
      <c r="M36" s="23"/>
    </row>
    <row r="37" spans="1:15" x14ac:dyDescent="0.25">
      <c r="A37" s="36">
        <f t="shared" si="2"/>
        <v>0.63</v>
      </c>
      <c r="C37" s="37">
        <f t="shared" si="3"/>
        <v>0.87</v>
      </c>
      <c r="D37" s="28">
        <f>_xlfn.T.TEST(A35:A37,C35:C37,2,2)</f>
        <v>0.26879085444607981</v>
      </c>
      <c r="H37" s="23"/>
      <c r="I37" s="34"/>
      <c r="J37" s="34"/>
      <c r="K37" s="23"/>
      <c r="L37" s="23"/>
      <c r="M37" s="23"/>
    </row>
    <row r="38" spans="1:15" x14ac:dyDescent="0.25">
      <c r="A38" s="36">
        <f t="shared" si="2"/>
        <v>0</v>
      </c>
      <c r="C38" s="37">
        <f t="shared" si="3"/>
        <v>0</v>
      </c>
      <c r="H38" s="23"/>
      <c r="I38" s="34"/>
      <c r="J38" s="34"/>
      <c r="K38" s="23"/>
      <c r="L38" s="23"/>
      <c r="M38" s="23"/>
    </row>
    <row r="39" spans="1:15" x14ac:dyDescent="0.25">
      <c r="A39" s="36">
        <f t="shared" si="2"/>
        <v>0</v>
      </c>
      <c r="C39" s="37">
        <f t="shared" si="3"/>
        <v>0</v>
      </c>
      <c r="H39" s="23"/>
      <c r="I39" s="34"/>
      <c r="J39" s="34"/>
      <c r="K39" s="23"/>
      <c r="L39" s="23"/>
      <c r="M39" s="23"/>
    </row>
    <row r="40" spans="1:15" x14ac:dyDescent="0.25">
      <c r="A40" s="10">
        <f t="shared" si="2"/>
        <v>0</v>
      </c>
      <c r="C40" s="37">
        <f t="shared" si="3"/>
        <v>0</v>
      </c>
      <c r="H40" s="23"/>
      <c r="I40" s="34"/>
      <c r="J40" s="34"/>
      <c r="K40" s="23"/>
      <c r="L40" s="23"/>
      <c r="M40" s="23"/>
    </row>
    <row r="41" spans="1:15" x14ac:dyDescent="0.25">
      <c r="H41" s="23"/>
      <c r="I41" s="34"/>
      <c r="J41" s="34"/>
      <c r="K41" s="23"/>
      <c r="L41" s="23"/>
      <c r="M41" s="23"/>
    </row>
    <row r="42" spans="1:15" x14ac:dyDescent="0.25">
      <c r="H42" s="23"/>
      <c r="I42" s="34"/>
      <c r="J42" s="34"/>
      <c r="K42" s="23"/>
      <c r="L42" s="23"/>
      <c r="M42" s="23"/>
    </row>
    <row r="43" spans="1:15" x14ac:dyDescent="0.25">
      <c r="H43" s="23"/>
      <c r="I43" s="34"/>
      <c r="J43" s="34"/>
      <c r="K43" s="23"/>
      <c r="L43" s="23"/>
      <c r="M43" s="23"/>
    </row>
    <row r="44" spans="1:15" x14ac:dyDescent="0.25">
      <c r="H44" s="23"/>
      <c r="I44" s="34"/>
      <c r="J44" s="34"/>
      <c r="K44" s="23"/>
      <c r="L44" s="23"/>
      <c r="M44" s="23"/>
    </row>
    <row r="45" spans="1:15" x14ac:dyDescent="0.25">
      <c r="H45" s="23"/>
      <c r="I45" s="34"/>
      <c r="J45" s="34"/>
      <c r="K45" s="23"/>
      <c r="L45" s="23"/>
      <c r="M45" s="23"/>
    </row>
    <row r="46" spans="1:15" x14ac:dyDescent="0.25">
      <c r="H46" s="23"/>
      <c r="I46" s="34"/>
      <c r="J46" s="34"/>
      <c r="K46" s="23"/>
      <c r="L46" s="23"/>
      <c r="M46" s="23"/>
      <c r="N46" s="23"/>
      <c r="O46" s="23"/>
    </row>
    <row r="47" spans="1:15" x14ac:dyDescent="0.25">
      <c r="H47" s="23"/>
      <c r="I47" s="23"/>
      <c r="J47" s="23"/>
      <c r="K47" s="23"/>
      <c r="L47" s="23"/>
      <c r="M47" s="23"/>
      <c r="N47" s="23"/>
      <c r="O47" s="23"/>
    </row>
    <row r="48" spans="1:15" x14ac:dyDescent="0.25">
      <c r="H48" s="23"/>
      <c r="I48" s="23"/>
      <c r="J48" s="23"/>
      <c r="K48" s="23"/>
      <c r="L48" s="23"/>
      <c r="M48" s="23"/>
      <c r="N48" s="23"/>
      <c r="O48" s="23"/>
    </row>
    <row r="49" spans="1:15" x14ac:dyDescent="0.25">
      <c r="A49" s="56" t="s">
        <v>89</v>
      </c>
      <c r="F49" s="48" t="s">
        <v>104</v>
      </c>
      <c r="G49" s="48"/>
      <c r="H49" s="49"/>
      <c r="I49" s="47"/>
      <c r="J49" s="49"/>
      <c r="K49" s="23"/>
      <c r="L49" s="23"/>
      <c r="M49" s="23"/>
      <c r="N49" s="23"/>
      <c r="O49" s="23"/>
    </row>
    <row r="50" spans="1:15" x14ac:dyDescent="0.25">
      <c r="A50" t="str">
        <f>O17</f>
        <v>WT</v>
      </c>
      <c r="C50" t="str">
        <f>O21</f>
        <v>KI (Ser552Ala)</v>
      </c>
      <c r="H50" s="23"/>
      <c r="I50" s="34"/>
      <c r="J50" s="34"/>
      <c r="K50" s="23"/>
      <c r="L50" s="23"/>
      <c r="M50" s="23"/>
      <c r="N50" s="23"/>
      <c r="O50" s="23"/>
    </row>
    <row r="51" spans="1:15" x14ac:dyDescent="0.25">
      <c r="A51" s="36">
        <f t="shared" ref="A51:A56" si="4">H3</f>
        <v>2.92</v>
      </c>
      <c r="C51" s="37">
        <f t="shared" ref="C51:C56" si="5">H9</f>
        <v>3.22</v>
      </c>
      <c r="H51" s="23"/>
      <c r="I51" s="34"/>
      <c r="J51" s="34"/>
      <c r="K51" s="23"/>
      <c r="L51" s="23"/>
      <c r="M51" s="23"/>
      <c r="N51" s="23"/>
      <c r="O51" s="23"/>
    </row>
    <row r="52" spans="1:15" x14ac:dyDescent="0.25">
      <c r="A52" s="36">
        <f t="shared" si="4"/>
        <v>1.84</v>
      </c>
      <c r="C52" s="37">
        <f t="shared" si="5"/>
        <v>3.35</v>
      </c>
      <c r="D52" s="31" t="s">
        <v>58</v>
      </c>
      <c r="H52" s="23"/>
      <c r="I52" s="34"/>
      <c r="J52" s="34"/>
      <c r="K52" s="23"/>
      <c r="L52" s="23"/>
      <c r="M52" s="23"/>
      <c r="N52" s="23"/>
      <c r="O52" s="23"/>
    </row>
    <row r="53" spans="1:15" x14ac:dyDescent="0.25">
      <c r="A53" s="36">
        <f t="shared" si="4"/>
        <v>1.92</v>
      </c>
      <c r="C53" s="37">
        <f t="shared" si="5"/>
        <v>2.12</v>
      </c>
      <c r="D53" s="28">
        <f>_xlfn.T.TEST(A51:A53,C51:C53,2,2)</f>
        <v>0.26894647884783351</v>
      </c>
      <c r="H53" s="23"/>
      <c r="I53" s="34"/>
      <c r="J53" s="34"/>
      <c r="K53" s="23"/>
      <c r="L53" s="23"/>
      <c r="M53" s="23"/>
      <c r="N53" s="23"/>
      <c r="O53" s="23"/>
    </row>
    <row r="54" spans="1:15" x14ac:dyDescent="0.25">
      <c r="A54" s="36">
        <f t="shared" si="4"/>
        <v>0</v>
      </c>
      <c r="C54" s="37">
        <f t="shared" si="5"/>
        <v>0</v>
      </c>
      <c r="H54" s="23"/>
      <c r="I54" s="34"/>
      <c r="J54" s="34"/>
      <c r="K54" s="23"/>
      <c r="L54" s="23"/>
      <c r="M54" s="23"/>
      <c r="N54" s="23"/>
      <c r="O54" s="23"/>
    </row>
    <row r="55" spans="1:15" x14ac:dyDescent="0.25">
      <c r="A55" s="36">
        <f t="shared" si="4"/>
        <v>0</v>
      </c>
      <c r="C55" s="37">
        <f t="shared" si="5"/>
        <v>0</v>
      </c>
      <c r="H55" s="23"/>
      <c r="I55" s="34"/>
      <c r="J55" s="34"/>
      <c r="K55" s="23"/>
      <c r="L55" s="23"/>
      <c r="M55" s="23"/>
      <c r="N55" s="23"/>
      <c r="O55" s="23"/>
    </row>
    <row r="56" spans="1:15" x14ac:dyDescent="0.25">
      <c r="A56" s="10">
        <f t="shared" si="4"/>
        <v>0</v>
      </c>
      <c r="C56" s="37">
        <f t="shared" si="5"/>
        <v>0</v>
      </c>
      <c r="H56" s="23"/>
      <c r="I56" s="34"/>
      <c r="J56" s="34"/>
      <c r="K56" s="23"/>
      <c r="L56" s="23"/>
      <c r="M56" s="23"/>
      <c r="N56" s="23"/>
      <c r="O56" s="23"/>
    </row>
    <row r="57" spans="1:15" x14ac:dyDescent="0.25">
      <c r="H57" s="23"/>
      <c r="I57" s="34"/>
      <c r="J57" s="34"/>
      <c r="K57" s="23"/>
      <c r="L57" s="23"/>
      <c r="M57" s="23"/>
      <c r="N57" s="23"/>
      <c r="O57" s="23"/>
    </row>
    <row r="58" spans="1:15" x14ac:dyDescent="0.25">
      <c r="H58" s="23"/>
      <c r="I58" s="34"/>
      <c r="J58" s="34"/>
      <c r="K58" s="23"/>
      <c r="L58" s="23"/>
      <c r="M58" s="23"/>
      <c r="N58" s="23"/>
      <c r="O58" s="23"/>
    </row>
    <row r="59" spans="1:15" x14ac:dyDescent="0.25">
      <c r="H59" s="23"/>
      <c r="I59" s="34"/>
      <c r="J59" s="34"/>
      <c r="K59" s="23"/>
      <c r="L59" s="23"/>
      <c r="M59" s="23"/>
      <c r="N59" s="23"/>
      <c r="O59" s="23"/>
    </row>
    <row r="60" spans="1:15" x14ac:dyDescent="0.25">
      <c r="H60" s="23"/>
      <c r="I60" s="34"/>
      <c r="J60" s="34"/>
      <c r="K60" s="23"/>
      <c r="L60" s="23"/>
      <c r="M60" s="23"/>
      <c r="N60" s="23"/>
      <c r="O60" s="23"/>
    </row>
    <row r="61" spans="1:15" x14ac:dyDescent="0.25">
      <c r="H61" s="23"/>
      <c r="I61" s="34"/>
      <c r="J61" s="34"/>
      <c r="K61" s="23"/>
      <c r="L61" s="23"/>
      <c r="M61" s="23"/>
      <c r="N61" s="23"/>
      <c r="O61" s="23"/>
    </row>
    <row r="62" spans="1:15" x14ac:dyDescent="0.25">
      <c r="H62" s="23"/>
      <c r="I62" s="34"/>
      <c r="J62" s="34"/>
      <c r="K62" s="23"/>
      <c r="L62" s="23"/>
      <c r="M62" s="23"/>
      <c r="N62" s="23"/>
      <c r="O62" s="23"/>
    </row>
    <row r="63" spans="1:15" x14ac:dyDescent="0.25">
      <c r="H63" s="23"/>
      <c r="I63" s="34"/>
      <c r="J63" s="23"/>
      <c r="K63" s="23"/>
      <c r="L63" s="23"/>
      <c r="M63" s="23"/>
      <c r="N63" s="23"/>
      <c r="O63" s="23"/>
    </row>
    <row r="64" spans="1:15" x14ac:dyDescent="0.25">
      <c r="H64" s="23"/>
      <c r="I64" s="23"/>
      <c r="J64" s="23"/>
      <c r="K64" s="23"/>
      <c r="L64" s="23"/>
      <c r="M64" s="23"/>
      <c r="N64" s="23"/>
      <c r="O64" s="23"/>
    </row>
    <row r="65" spans="1:15" x14ac:dyDescent="0.25">
      <c r="A65" s="56" t="s">
        <v>90</v>
      </c>
      <c r="F65" s="48" t="s">
        <v>105</v>
      </c>
      <c r="G65" s="48"/>
      <c r="H65" s="49"/>
      <c r="I65" s="47"/>
      <c r="J65" s="50"/>
      <c r="K65" s="23"/>
      <c r="L65" s="23"/>
      <c r="M65" s="23"/>
      <c r="N65" s="23"/>
      <c r="O65" s="23"/>
    </row>
    <row r="66" spans="1:15" x14ac:dyDescent="0.25">
      <c r="A66" t="str">
        <f>O17</f>
        <v>WT</v>
      </c>
      <c r="C66" t="str">
        <f>O21</f>
        <v>KI (Ser552Ala)</v>
      </c>
      <c r="H66" s="23"/>
      <c r="I66" s="34"/>
      <c r="J66" s="34"/>
      <c r="K66" s="23"/>
      <c r="L66" s="23"/>
      <c r="M66" s="23"/>
      <c r="N66" s="23"/>
      <c r="O66" s="23"/>
    </row>
    <row r="67" spans="1:15" x14ac:dyDescent="0.25">
      <c r="A67" s="36">
        <f t="shared" ref="A67:A72" si="6">I3</f>
        <v>0.31</v>
      </c>
      <c r="C67" s="37">
        <f t="shared" ref="C67:C72" si="7">I9</f>
        <v>0.43</v>
      </c>
      <c r="H67" s="23"/>
      <c r="I67" s="34"/>
      <c r="J67" s="34"/>
      <c r="K67" s="23"/>
      <c r="L67" s="23"/>
      <c r="M67" s="23"/>
      <c r="N67" s="23"/>
      <c r="O67" s="23"/>
    </row>
    <row r="68" spans="1:15" x14ac:dyDescent="0.25">
      <c r="A68" s="36">
        <f t="shared" si="6"/>
        <v>0.18</v>
      </c>
      <c r="C68" s="37">
        <f t="shared" si="7"/>
        <v>0.46</v>
      </c>
      <c r="D68" s="31" t="s">
        <v>58</v>
      </c>
      <c r="H68" s="23"/>
      <c r="I68" s="34"/>
      <c r="J68" s="34"/>
      <c r="K68" s="23"/>
      <c r="L68" s="23"/>
      <c r="M68" s="23"/>
      <c r="N68" s="23"/>
      <c r="O68" s="23"/>
    </row>
    <row r="69" spans="1:15" x14ac:dyDescent="0.25">
      <c r="A69" s="36">
        <f t="shared" si="6"/>
        <v>0.25</v>
      </c>
      <c r="C69" s="37">
        <f t="shared" si="7"/>
        <v>0.21</v>
      </c>
      <c r="D69" s="28">
        <f>_xlfn.T.TEST(A67:A69,C67:C69,2,2)</f>
        <v>0.2412682796436626</v>
      </c>
      <c r="H69" s="23"/>
      <c r="I69" s="34"/>
      <c r="J69" s="34"/>
      <c r="K69" s="23"/>
      <c r="L69" s="23"/>
      <c r="M69" s="23"/>
      <c r="N69" s="23"/>
      <c r="O69" s="23"/>
    </row>
    <row r="70" spans="1:15" x14ac:dyDescent="0.25">
      <c r="A70" s="36">
        <f t="shared" si="6"/>
        <v>0</v>
      </c>
      <c r="C70" s="37">
        <f t="shared" si="7"/>
        <v>0</v>
      </c>
      <c r="H70" s="23"/>
      <c r="I70" s="34"/>
      <c r="J70" s="34"/>
      <c r="K70" s="23"/>
      <c r="L70" s="23"/>
      <c r="M70" s="23"/>
      <c r="N70" s="23"/>
      <c r="O70" s="23"/>
    </row>
    <row r="71" spans="1:15" x14ac:dyDescent="0.25">
      <c r="A71" s="36">
        <f t="shared" si="6"/>
        <v>0</v>
      </c>
      <c r="C71" s="37">
        <f t="shared" si="7"/>
        <v>0</v>
      </c>
      <c r="H71" s="23"/>
      <c r="I71" s="34"/>
      <c r="J71" s="34"/>
      <c r="K71" s="23"/>
      <c r="L71" s="23"/>
      <c r="M71" s="23"/>
      <c r="N71" s="23"/>
      <c r="O71" s="23"/>
    </row>
    <row r="72" spans="1:15" x14ac:dyDescent="0.25">
      <c r="A72" s="10">
        <f t="shared" si="6"/>
        <v>0</v>
      </c>
      <c r="C72" s="37">
        <f t="shared" si="7"/>
        <v>0</v>
      </c>
      <c r="H72" s="23"/>
      <c r="I72" s="34"/>
      <c r="J72" s="34"/>
      <c r="K72" s="23"/>
      <c r="L72" s="23"/>
      <c r="M72" s="23"/>
      <c r="N72" s="23"/>
      <c r="O72" s="23"/>
    </row>
    <row r="73" spans="1:15" x14ac:dyDescent="0.25">
      <c r="H73" s="23"/>
      <c r="I73" s="34"/>
      <c r="J73" s="34"/>
      <c r="K73" s="23"/>
      <c r="L73" s="23"/>
      <c r="M73" s="23"/>
      <c r="N73" s="23"/>
      <c r="O73" s="23"/>
    </row>
    <row r="74" spans="1:15" x14ac:dyDescent="0.25">
      <c r="H74" s="23"/>
      <c r="I74" s="34"/>
      <c r="J74" s="34"/>
      <c r="K74" s="23"/>
      <c r="L74" s="23"/>
      <c r="M74" s="23"/>
      <c r="N74" s="23"/>
      <c r="O74" s="23"/>
    </row>
    <row r="75" spans="1:15" x14ac:dyDescent="0.25">
      <c r="H75" s="23"/>
      <c r="I75" s="34"/>
      <c r="J75" s="34"/>
      <c r="K75" s="23"/>
      <c r="L75" s="23"/>
      <c r="M75" s="23"/>
      <c r="N75" s="23"/>
      <c r="O75" s="23"/>
    </row>
    <row r="76" spans="1:15" x14ac:dyDescent="0.25">
      <c r="H76" s="23"/>
      <c r="I76" s="34"/>
      <c r="J76" s="34"/>
      <c r="K76" s="23"/>
      <c r="L76" s="23"/>
      <c r="M76" s="23"/>
      <c r="N76" s="23"/>
      <c r="O76" s="23"/>
    </row>
    <row r="77" spans="1:15" x14ac:dyDescent="0.25">
      <c r="H77" s="23"/>
      <c r="I77" s="34"/>
      <c r="J77" s="34"/>
      <c r="K77" s="23"/>
      <c r="L77" s="23"/>
      <c r="M77" s="23"/>
      <c r="N77" s="23"/>
      <c r="O77" s="23"/>
    </row>
    <row r="78" spans="1:15" x14ac:dyDescent="0.25">
      <c r="H78" s="23"/>
      <c r="I78" s="34"/>
      <c r="J78" s="34"/>
      <c r="K78" s="23"/>
      <c r="L78" s="23"/>
      <c r="M78" s="23"/>
      <c r="N78" s="23"/>
      <c r="O78" s="23"/>
    </row>
    <row r="79" spans="1:15" x14ac:dyDescent="0.25">
      <c r="H79" s="23"/>
      <c r="I79" s="34"/>
      <c r="J79" s="23"/>
      <c r="K79" s="23"/>
      <c r="L79" s="23"/>
      <c r="M79" s="23"/>
      <c r="N79" s="23"/>
      <c r="O79" s="23"/>
    </row>
    <row r="80" spans="1:15" x14ac:dyDescent="0.25">
      <c r="H80" s="23"/>
      <c r="I80" s="23"/>
      <c r="J80" s="23"/>
      <c r="K80" s="23"/>
      <c r="L80" s="23"/>
      <c r="M80" s="23"/>
      <c r="N80" s="23"/>
      <c r="O80" s="23"/>
    </row>
    <row r="81" spans="1:15" x14ac:dyDescent="0.25">
      <c r="A81" s="56" t="s">
        <v>91</v>
      </c>
      <c r="F81" s="48" t="s">
        <v>106</v>
      </c>
      <c r="G81" s="48"/>
      <c r="H81" s="49"/>
      <c r="I81" s="47"/>
      <c r="J81" s="50"/>
      <c r="K81" s="23"/>
      <c r="L81" s="23"/>
      <c r="M81" s="23"/>
      <c r="N81" s="23"/>
      <c r="O81" s="23"/>
    </row>
    <row r="82" spans="1:15" x14ac:dyDescent="0.25">
      <c r="A82" t="str">
        <f>O17</f>
        <v>WT</v>
      </c>
      <c r="C82" t="str">
        <f>O21</f>
        <v>KI (Ser552Ala)</v>
      </c>
      <c r="H82" s="23"/>
      <c r="I82" s="34"/>
      <c r="J82" s="34"/>
      <c r="K82" s="23"/>
      <c r="L82" s="23"/>
      <c r="M82" s="23"/>
      <c r="N82" s="23"/>
      <c r="O82" s="23"/>
    </row>
    <row r="83" spans="1:15" x14ac:dyDescent="0.25">
      <c r="A83" s="36">
        <f t="shared" ref="A83:A88" si="8">J3</f>
        <v>0.04</v>
      </c>
      <c r="C83" s="37">
        <f t="shared" ref="C83:C88" si="9">J9</f>
        <v>0.03</v>
      </c>
      <c r="H83" s="23"/>
      <c r="I83" s="34"/>
      <c r="J83" s="34"/>
      <c r="K83" s="23"/>
      <c r="L83" s="23"/>
      <c r="M83" s="23"/>
      <c r="N83" s="23"/>
      <c r="O83" s="23"/>
    </row>
    <row r="84" spans="1:15" x14ac:dyDescent="0.25">
      <c r="A84" s="36">
        <f t="shared" si="8"/>
        <v>0.01</v>
      </c>
      <c r="C84" s="37">
        <f t="shared" si="9"/>
        <v>0.05</v>
      </c>
      <c r="D84" s="31" t="s">
        <v>58</v>
      </c>
      <c r="H84" s="23"/>
      <c r="I84" s="34"/>
      <c r="J84" s="34"/>
      <c r="K84" s="23"/>
      <c r="L84" s="23"/>
      <c r="M84" s="23"/>
      <c r="N84" s="23"/>
      <c r="O84" s="23"/>
    </row>
    <row r="85" spans="1:15" x14ac:dyDescent="0.25">
      <c r="A85" s="36">
        <f t="shared" si="8"/>
        <v>0.02</v>
      </c>
      <c r="C85" s="37">
        <f t="shared" si="9"/>
        <v>0.01</v>
      </c>
      <c r="D85" s="28">
        <f>_xlfn.T.TEST(A83:A85,C83:C85,2,2)</f>
        <v>0.67017997331878121</v>
      </c>
      <c r="H85" s="23"/>
      <c r="I85" s="34"/>
      <c r="J85" s="34"/>
      <c r="K85" s="23"/>
      <c r="L85" s="23"/>
      <c r="M85" s="23"/>
      <c r="N85" s="23"/>
      <c r="O85" s="23"/>
    </row>
    <row r="86" spans="1:15" x14ac:dyDescent="0.25">
      <c r="A86" s="36">
        <f t="shared" si="8"/>
        <v>0</v>
      </c>
      <c r="C86" s="37">
        <f t="shared" si="9"/>
        <v>0</v>
      </c>
      <c r="H86" s="23"/>
      <c r="I86" s="34"/>
      <c r="J86" s="34"/>
      <c r="K86" s="23"/>
      <c r="L86" s="23"/>
      <c r="M86" s="23"/>
      <c r="N86" s="23"/>
      <c r="O86" s="23"/>
    </row>
    <row r="87" spans="1:15" x14ac:dyDescent="0.25">
      <c r="A87" s="36">
        <f t="shared" si="8"/>
        <v>0</v>
      </c>
      <c r="C87" s="37">
        <f t="shared" si="9"/>
        <v>0</v>
      </c>
      <c r="H87" s="23"/>
      <c r="I87" s="34"/>
      <c r="J87" s="34"/>
      <c r="K87" s="23"/>
      <c r="L87" s="23"/>
      <c r="M87" s="23"/>
      <c r="N87" s="23"/>
      <c r="O87" s="23"/>
    </row>
    <row r="88" spans="1:15" x14ac:dyDescent="0.25">
      <c r="A88" s="10">
        <f t="shared" si="8"/>
        <v>0</v>
      </c>
      <c r="C88" s="37">
        <f t="shared" si="9"/>
        <v>0</v>
      </c>
      <c r="H88" s="23"/>
      <c r="I88" s="34"/>
      <c r="J88" s="34"/>
      <c r="K88" s="23"/>
      <c r="L88" s="23"/>
      <c r="M88" s="23"/>
      <c r="N88" s="23"/>
      <c r="O88" s="23"/>
    </row>
    <row r="89" spans="1:15" x14ac:dyDescent="0.25">
      <c r="H89" s="23"/>
      <c r="I89" s="34"/>
      <c r="J89" s="34"/>
      <c r="K89" s="23"/>
      <c r="L89" s="23"/>
      <c r="M89" s="23"/>
      <c r="N89" s="23"/>
      <c r="O89" s="23"/>
    </row>
    <row r="90" spans="1:15" x14ac:dyDescent="0.25">
      <c r="H90" s="23"/>
      <c r="I90" s="34"/>
      <c r="J90" s="34"/>
      <c r="K90" s="23"/>
      <c r="L90" s="23"/>
      <c r="M90" s="23"/>
      <c r="N90" s="23"/>
      <c r="O90" s="23"/>
    </row>
    <row r="91" spans="1:15" x14ac:dyDescent="0.25">
      <c r="H91" s="23"/>
      <c r="I91" s="34"/>
      <c r="J91" s="34"/>
      <c r="K91" s="23"/>
      <c r="L91" s="23"/>
      <c r="M91" s="23"/>
      <c r="N91" s="23"/>
      <c r="O91" s="23"/>
    </row>
    <row r="92" spans="1:15" x14ac:dyDescent="0.25">
      <c r="H92" s="23"/>
      <c r="I92" s="34"/>
      <c r="J92" s="34"/>
      <c r="K92" s="23"/>
      <c r="L92" s="23"/>
      <c r="M92" s="23"/>
      <c r="N92" s="23"/>
      <c r="O92" s="23"/>
    </row>
    <row r="93" spans="1:15" x14ac:dyDescent="0.25">
      <c r="H93" s="23"/>
      <c r="I93" s="34"/>
      <c r="J93" s="34"/>
      <c r="K93" s="23"/>
      <c r="L93" s="23"/>
      <c r="M93" s="23"/>
      <c r="N93" s="23"/>
      <c r="O93" s="23"/>
    </row>
    <row r="94" spans="1:15" x14ac:dyDescent="0.25">
      <c r="H94" s="23"/>
      <c r="I94" s="34"/>
      <c r="J94" s="34"/>
      <c r="K94" s="23"/>
      <c r="L94" s="23"/>
      <c r="M94" s="23"/>
      <c r="N94" s="23"/>
      <c r="O94" s="23"/>
    </row>
    <row r="95" spans="1:15" x14ac:dyDescent="0.25">
      <c r="H95" s="23"/>
      <c r="I95" s="34"/>
      <c r="J95" s="23"/>
      <c r="K95" s="23"/>
      <c r="L95" s="23"/>
      <c r="M95" s="23"/>
      <c r="N95" s="23"/>
      <c r="O95" s="23"/>
    </row>
    <row r="96" spans="1:15" x14ac:dyDescent="0.25">
      <c r="H96" s="23"/>
      <c r="I96" s="23"/>
      <c r="J96" s="23"/>
      <c r="K96" s="23"/>
      <c r="L96" s="23"/>
      <c r="M96" s="23"/>
      <c r="N96" s="23"/>
      <c r="O96" s="23"/>
    </row>
    <row r="97" spans="1:15" x14ac:dyDescent="0.25">
      <c r="A97" s="56" t="s">
        <v>92</v>
      </c>
      <c r="F97" s="48" t="s">
        <v>107</v>
      </c>
      <c r="G97" s="48"/>
      <c r="H97" s="49"/>
      <c r="I97" s="47"/>
      <c r="J97" s="50"/>
      <c r="K97" s="23"/>
      <c r="L97" s="23"/>
      <c r="M97" s="23"/>
      <c r="N97" s="23"/>
      <c r="O97" s="23"/>
    </row>
    <row r="98" spans="1:15" x14ac:dyDescent="0.25">
      <c r="A98" t="str">
        <f>O17</f>
        <v>WT</v>
      </c>
      <c r="C98" t="str">
        <f>O21</f>
        <v>KI (Ser552Ala)</v>
      </c>
      <c r="H98" s="23"/>
      <c r="I98" s="34"/>
      <c r="J98" s="34"/>
      <c r="K98" s="23"/>
      <c r="L98" s="23"/>
      <c r="M98" s="23"/>
      <c r="N98" s="23"/>
      <c r="O98" s="23"/>
    </row>
    <row r="99" spans="1:15" x14ac:dyDescent="0.25">
      <c r="A99" s="36">
        <f t="shared" ref="A99:A104" si="10">K3</f>
        <v>0.01</v>
      </c>
      <c r="C99" s="37">
        <f t="shared" ref="C99:C104" si="11">K9</f>
        <v>0</v>
      </c>
      <c r="H99" s="23"/>
      <c r="I99" s="34"/>
      <c r="J99" s="34"/>
      <c r="K99" s="23"/>
      <c r="L99" s="23"/>
      <c r="M99" s="23"/>
      <c r="N99" s="23"/>
      <c r="O99" s="23"/>
    </row>
    <row r="100" spans="1:15" x14ac:dyDescent="0.25">
      <c r="A100" s="36">
        <f t="shared" si="10"/>
        <v>0</v>
      </c>
      <c r="C100" s="37">
        <f t="shared" si="11"/>
        <v>0.01</v>
      </c>
      <c r="H100" s="23"/>
      <c r="I100" s="34"/>
      <c r="J100" s="34"/>
      <c r="K100" s="23"/>
      <c r="L100" s="23"/>
      <c r="M100" s="23"/>
      <c r="N100" s="23"/>
      <c r="O100" s="23"/>
    </row>
    <row r="101" spans="1:15" x14ac:dyDescent="0.25">
      <c r="A101" s="36">
        <f t="shared" si="10"/>
        <v>0</v>
      </c>
      <c r="C101" s="37">
        <f t="shared" si="11"/>
        <v>0</v>
      </c>
      <c r="D101" s="31" t="s">
        <v>58</v>
      </c>
      <c r="H101" s="23"/>
      <c r="I101" s="34"/>
      <c r="J101" s="34"/>
      <c r="K101" s="23"/>
      <c r="L101" s="23"/>
      <c r="M101" s="23"/>
      <c r="N101" s="23"/>
      <c r="O101" s="23"/>
    </row>
    <row r="102" spans="1:15" x14ac:dyDescent="0.25">
      <c r="A102" s="36">
        <f t="shared" si="10"/>
        <v>0</v>
      </c>
      <c r="C102" s="37">
        <f t="shared" si="11"/>
        <v>0</v>
      </c>
      <c r="D102" s="28">
        <f>_xlfn.T.TEST(A99:A101,C99:C101,2,2)</f>
        <v>1</v>
      </c>
      <c r="H102" s="23"/>
      <c r="I102" s="34"/>
      <c r="J102" s="34"/>
      <c r="K102" s="23"/>
      <c r="L102" s="23"/>
      <c r="M102" s="23"/>
      <c r="N102" s="23"/>
      <c r="O102" s="23"/>
    </row>
    <row r="103" spans="1:15" x14ac:dyDescent="0.25">
      <c r="A103" s="36">
        <f t="shared" si="10"/>
        <v>0</v>
      </c>
      <c r="C103" s="37">
        <f t="shared" si="11"/>
        <v>0</v>
      </c>
      <c r="H103" s="23"/>
      <c r="I103" s="34"/>
      <c r="J103" s="34"/>
      <c r="K103" s="23"/>
      <c r="L103" s="23"/>
      <c r="M103" s="23"/>
      <c r="N103" s="23"/>
      <c r="O103" s="23"/>
    </row>
    <row r="104" spans="1:15" x14ac:dyDescent="0.25">
      <c r="A104" s="36">
        <f t="shared" si="10"/>
        <v>0</v>
      </c>
      <c r="C104" s="37">
        <f t="shared" si="11"/>
        <v>0</v>
      </c>
      <c r="H104" s="23"/>
      <c r="I104" s="34"/>
      <c r="J104" s="34"/>
      <c r="K104" s="23"/>
      <c r="L104" s="23"/>
      <c r="M104" s="23"/>
      <c r="N104" s="23"/>
      <c r="O104" s="23"/>
    </row>
    <row r="105" spans="1:15" x14ac:dyDescent="0.25">
      <c r="H105" s="23"/>
      <c r="I105" s="34"/>
      <c r="J105" s="34"/>
      <c r="K105" s="23"/>
      <c r="L105" s="23"/>
      <c r="M105" s="23"/>
      <c r="N105" s="23"/>
      <c r="O105" s="23"/>
    </row>
    <row r="106" spans="1:15" x14ac:dyDescent="0.25">
      <c r="H106" s="23"/>
      <c r="I106" s="34"/>
      <c r="J106" s="34"/>
      <c r="K106" s="23"/>
      <c r="L106" s="23"/>
      <c r="M106" s="23"/>
      <c r="N106" s="23"/>
      <c r="O106" s="23"/>
    </row>
    <row r="107" spans="1:15" x14ac:dyDescent="0.25">
      <c r="H107" s="23"/>
      <c r="I107" s="34"/>
      <c r="J107" s="34"/>
      <c r="K107" s="23"/>
      <c r="L107" s="23"/>
      <c r="M107" s="23"/>
      <c r="N107" s="23"/>
      <c r="O107" s="23"/>
    </row>
    <row r="108" spans="1:15" x14ac:dyDescent="0.25">
      <c r="H108" s="23"/>
      <c r="I108" s="34"/>
      <c r="J108" s="34"/>
      <c r="K108" s="23"/>
      <c r="L108" s="23"/>
      <c r="M108" s="23"/>
      <c r="N108" s="23"/>
      <c r="O108" s="23"/>
    </row>
    <row r="109" spans="1:15" x14ac:dyDescent="0.25">
      <c r="H109" s="23"/>
      <c r="I109" s="34"/>
      <c r="J109" s="34"/>
      <c r="K109" s="23"/>
      <c r="L109" s="23"/>
      <c r="M109" s="23"/>
      <c r="N109" s="23"/>
      <c r="O109" s="23"/>
    </row>
    <row r="110" spans="1:15" x14ac:dyDescent="0.25">
      <c r="H110" s="23"/>
      <c r="I110" s="34"/>
      <c r="J110" s="34"/>
      <c r="K110" s="23"/>
      <c r="L110" s="23"/>
      <c r="M110" s="23"/>
      <c r="N110" s="23"/>
      <c r="O110" s="23"/>
    </row>
    <row r="111" spans="1:15" x14ac:dyDescent="0.25">
      <c r="H111" s="23"/>
      <c r="I111" s="34"/>
      <c r="J111" s="34"/>
      <c r="K111" s="23"/>
      <c r="L111" s="23"/>
      <c r="M111" s="23"/>
      <c r="N111" s="23"/>
      <c r="O111" s="23"/>
    </row>
    <row r="112" spans="1:15" x14ac:dyDescent="0.25">
      <c r="H112" s="23"/>
      <c r="I112" s="23"/>
      <c r="J112" s="23"/>
      <c r="K112" s="23"/>
      <c r="L112" s="23"/>
      <c r="M112" s="23"/>
      <c r="N112" s="23"/>
      <c r="O112" s="23"/>
    </row>
    <row r="113" spans="1:15" x14ac:dyDescent="0.25">
      <c r="A113" s="56" t="s">
        <v>93</v>
      </c>
      <c r="F113" s="48" t="s">
        <v>108</v>
      </c>
      <c r="G113" s="48"/>
      <c r="H113" s="49"/>
      <c r="I113" s="47"/>
      <c r="J113" s="26"/>
      <c r="K113" s="23"/>
      <c r="L113" s="23"/>
      <c r="M113" s="23"/>
      <c r="N113" s="23"/>
      <c r="O113" s="23"/>
    </row>
    <row r="114" spans="1:15" x14ac:dyDescent="0.25">
      <c r="A114" s="15" t="str">
        <f>O17</f>
        <v>WT</v>
      </c>
      <c r="C114" t="str">
        <f>O21</f>
        <v>KI (Ser552Ala)</v>
      </c>
      <c r="H114" s="23"/>
      <c r="I114" s="34"/>
      <c r="J114" s="34"/>
      <c r="K114" s="23"/>
      <c r="L114" s="23"/>
      <c r="M114" s="34"/>
      <c r="N114" s="23"/>
      <c r="O114" s="23"/>
    </row>
    <row r="115" spans="1:15" x14ac:dyDescent="0.25">
      <c r="A115" s="36">
        <f t="shared" ref="A115:A120" si="12">L3</f>
        <v>23.37</v>
      </c>
      <c r="C115" s="41">
        <f t="shared" ref="C115:C120" si="13">L9</f>
        <v>20</v>
      </c>
      <c r="H115" s="23"/>
      <c r="I115" s="34"/>
      <c r="J115" s="34"/>
      <c r="K115" s="23"/>
      <c r="L115" s="23"/>
      <c r="M115" s="34"/>
      <c r="N115" s="23"/>
      <c r="O115" s="23"/>
    </row>
    <row r="116" spans="1:15" x14ac:dyDescent="0.25">
      <c r="A116" s="36">
        <f t="shared" si="12"/>
        <v>26.71</v>
      </c>
      <c r="C116" s="41">
        <f t="shared" si="13"/>
        <v>21.41</v>
      </c>
      <c r="D116" s="31" t="s">
        <v>58</v>
      </c>
      <c r="H116" s="23"/>
      <c r="I116" s="34"/>
      <c r="J116" s="34"/>
      <c r="K116" s="23"/>
      <c r="L116" s="23"/>
      <c r="M116" s="34"/>
      <c r="N116" s="23"/>
      <c r="O116" s="23"/>
    </row>
    <row r="117" spans="1:15" x14ac:dyDescent="0.25">
      <c r="A117" s="36">
        <f t="shared" si="12"/>
        <v>22.22</v>
      </c>
      <c r="C117" s="41">
        <f t="shared" si="13"/>
        <v>27.01</v>
      </c>
      <c r="D117" s="28">
        <f>_xlfn.T.TEST(A115:A117,C115:C117,2,2)</f>
        <v>0.63600824008697865</v>
      </c>
      <c r="H117" s="23"/>
      <c r="I117" s="34"/>
      <c r="J117" s="34"/>
      <c r="K117" s="23"/>
      <c r="L117" s="34"/>
      <c r="M117" s="34"/>
      <c r="N117" s="23"/>
      <c r="O117" s="23"/>
    </row>
    <row r="118" spans="1:15" x14ac:dyDescent="0.25">
      <c r="A118" s="36">
        <f t="shared" si="12"/>
        <v>0</v>
      </c>
      <c r="C118" s="41">
        <f t="shared" si="13"/>
        <v>0</v>
      </c>
      <c r="H118" s="23"/>
      <c r="I118" s="34"/>
      <c r="J118" s="34"/>
      <c r="K118" s="23"/>
      <c r="L118" s="34"/>
      <c r="M118" s="34"/>
      <c r="N118" s="23"/>
      <c r="O118" s="23"/>
    </row>
    <row r="119" spans="1:15" x14ac:dyDescent="0.25">
      <c r="A119" s="10">
        <f t="shared" si="12"/>
        <v>0</v>
      </c>
      <c r="C119" s="41">
        <f t="shared" si="13"/>
        <v>0</v>
      </c>
      <c r="H119" s="23"/>
      <c r="I119" s="34"/>
      <c r="J119" s="34"/>
      <c r="K119" s="23"/>
      <c r="L119" s="34"/>
      <c r="M119" s="34"/>
      <c r="N119" s="23"/>
      <c r="O119" s="23"/>
    </row>
    <row r="120" spans="1:15" x14ac:dyDescent="0.25">
      <c r="A120" s="10">
        <f t="shared" si="12"/>
        <v>0</v>
      </c>
      <c r="C120" s="41">
        <f t="shared" si="13"/>
        <v>0</v>
      </c>
      <c r="H120" s="23"/>
      <c r="I120" s="34"/>
      <c r="J120" s="34"/>
      <c r="K120" s="23"/>
      <c r="L120" s="34"/>
      <c r="M120" s="34"/>
      <c r="N120" s="23"/>
      <c r="O120" s="23"/>
    </row>
    <row r="121" spans="1:15" x14ac:dyDescent="0.25">
      <c r="H121" s="23"/>
      <c r="I121" s="34"/>
      <c r="J121" s="34"/>
      <c r="K121" s="23"/>
      <c r="L121" s="34"/>
      <c r="M121" s="34"/>
      <c r="N121" s="23"/>
      <c r="O121" s="23"/>
    </row>
    <row r="122" spans="1:15" x14ac:dyDescent="0.25">
      <c r="H122" s="23"/>
      <c r="I122" s="34"/>
      <c r="J122" s="34"/>
      <c r="K122" s="23"/>
      <c r="L122" s="34"/>
      <c r="M122" s="34"/>
      <c r="N122" s="23"/>
      <c r="O122" s="23"/>
    </row>
    <row r="123" spans="1:15" x14ac:dyDescent="0.25">
      <c r="H123" s="23"/>
      <c r="I123" s="34"/>
      <c r="J123" s="34"/>
      <c r="K123" s="23"/>
      <c r="L123" s="34"/>
      <c r="M123" s="34"/>
      <c r="N123" s="23"/>
      <c r="O123" s="23"/>
    </row>
    <row r="124" spans="1:15" x14ac:dyDescent="0.25">
      <c r="H124" s="23"/>
      <c r="I124" s="34"/>
      <c r="J124" s="34"/>
      <c r="K124" s="23"/>
      <c r="L124" s="34"/>
      <c r="M124" s="34"/>
      <c r="N124" s="23"/>
      <c r="O124" s="23"/>
    </row>
    <row r="125" spans="1:15" x14ac:dyDescent="0.25">
      <c r="H125" s="23"/>
      <c r="I125" s="34"/>
      <c r="J125" s="34"/>
      <c r="K125" s="23"/>
      <c r="L125" s="34"/>
      <c r="M125" s="34"/>
      <c r="N125" s="23"/>
      <c r="O125" s="23"/>
    </row>
    <row r="126" spans="1:15" x14ac:dyDescent="0.25">
      <c r="H126" s="23"/>
      <c r="I126" s="34"/>
      <c r="J126" s="34"/>
      <c r="K126" s="23"/>
      <c r="L126" s="34"/>
      <c r="M126" s="34"/>
      <c r="N126" s="23"/>
      <c r="O126" s="23"/>
    </row>
    <row r="127" spans="1:15" x14ac:dyDescent="0.25">
      <c r="H127" s="23"/>
      <c r="I127" s="34"/>
      <c r="J127" s="34"/>
      <c r="K127" s="23"/>
      <c r="L127" s="23"/>
      <c r="M127" s="23"/>
      <c r="N127" s="23"/>
      <c r="O127" s="23"/>
    </row>
    <row r="128" spans="1:15" x14ac:dyDescent="0.25">
      <c r="H128" s="23"/>
      <c r="I128" s="23"/>
      <c r="J128" s="23"/>
      <c r="K128" s="23"/>
      <c r="L128" s="23"/>
      <c r="M128" s="23"/>
      <c r="N128" s="23"/>
      <c r="O128" s="23"/>
    </row>
    <row r="129" spans="1:15" x14ac:dyDescent="0.25">
      <c r="A129" s="56" t="s">
        <v>94</v>
      </c>
      <c r="F129" s="48" t="s">
        <v>109</v>
      </c>
      <c r="G129" s="48"/>
      <c r="H129" s="49"/>
      <c r="I129" s="47"/>
      <c r="J129" s="50"/>
      <c r="K129" s="23"/>
      <c r="L129" s="23"/>
      <c r="M129" s="23"/>
      <c r="N129" s="23"/>
      <c r="O129" s="23"/>
    </row>
    <row r="130" spans="1:15" x14ac:dyDescent="0.25">
      <c r="A130" t="str">
        <f>O17</f>
        <v>WT</v>
      </c>
      <c r="C130" t="str">
        <f>O21</f>
        <v>KI (Ser552Ala)</v>
      </c>
      <c r="H130" s="23"/>
      <c r="I130" s="34"/>
      <c r="J130" s="34"/>
      <c r="K130" s="23"/>
      <c r="L130" s="23"/>
      <c r="M130" s="23"/>
      <c r="N130" s="23"/>
      <c r="O130" s="23"/>
    </row>
    <row r="131" spans="1:15" x14ac:dyDescent="0.25">
      <c r="A131" s="36">
        <f t="shared" ref="A131:A136" si="14">M3</f>
        <v>68.19</v>
      </c>
      <c r="C131" s="41">
        <f t="shared" ref="C131:C136" si="15">M9</f>
        <v>69.989999999999995</v>
      </c>
      <c r="H131" s="23"/>
      <c r="I131" s="34"/>
      <c r="J131" s="34"/>
      <c r="K131" s="23"/>
      <c r="L131" s="23"/>
      <c r="M131" s="23"/>
      <c r="N131" s="23"/>
      <c r="O131" s="23"/>
    </row>
    <row r="132" spans="1:15" x14ac:dyDescent="0.25">
      <c r="A132" s="36">
        <f t="shared" si="14"/>
        <v>66.209999999999994</v>
      </c>
      <c r="C132" s="41">
        <f t="shared" si="15"/>
        <v>68.11</v>
      </c>
      <c r="D132" s="31" t="s">
        <v>58</v>
      </c>
      <c r="H132" s="23"/>
      <c r="I132" s="34"/>
      <c r="J132" s="34"/>
      <c r="K132" s="23"/>
      <c r="L132" s="23"/>
      <c r="M132" s="23"/>
      <c r="N132" s="23"/>
      <c r="O132" s="23"/>
    </row>
    <row r="133" spans="1:15" x14ac:dyDescent="0.25">
      <c r="A133" s="36">
        <f t="shared" si="14"/>
        <v>67.94</v>
      </c>
      <c r="C133" s="41">
        <f t="shared" si="15"/>
        <v>65.900000000000006</v>
      </c>
      <c r="D133" s="28">
        <f>_xlfn.T.TEST(A131:A133,C131:C133,2,2)</f>
        <v>0.69996939606302089</v>
      </c>
      <c r="H133" s="23"/>
      <c r="I133" s="34"/>
      <c r="J133" s="34"/>
      <c r="K133" s="23"/>
      <c r="L133" s="23"/>
      <c r="M133" s="23"/>
      <c r="N133" s="23"/>
      <c r="O133" s="23"/>
    </row>
    <row r="134" spans="1:15" x14ac:dyDescent="0.25">
      <c r="A134" s="36">
        <f t="shared" si="14"/>
        <v>0</v>
      </c>
      <c r="C134" s="41">
        <f t="shared" si="15"/>
        <v>0</v>
      </c>
      <c r="H134" s="23"/>
      <c r="I134" s="34"/>
      <c r="J134" s="34"/>
      <c r="K134" s="23"/>
      <c r="L134" s="23"/>
      <c r="M134" s="23"/>
      <c r="N134" s="23"/>
      <c r="O134" s="23"/>
    </row>
    <row r="135" spans="1:15" x14ac:dyDescent="0.25">
      <c r="A135" s="10">
        <f t="shared" si="14"/>
        <v>0</v>
      </c>
      <c r="C135" s="41">
        <f t="shared" si="15"/>
        <v>0</v>
      </c>
      <c r="H135" s="23"/>
      <c r="I135" s="34"/>
      <c r="J135" s="34"/>
      <c r="K135" s="23"/>
      <c r="L135" s="23"/>
      <c r="M135" s="23"/>
      <c r="N135" s="23"/>
      <c r="O135" s="23"/>
    </row>
    <row r="136" spans="1:15" x14ac:dyDescent="0.25">
      <c r="A136" s="10">
        <f t="shared" si="14"/>
        <v>0</v>
      </c>
      <c r="C136" s="41">
        <f t="shared" si="15"/>
        <v>0</v>
      </c>
      <c r="H136" s="23"/>
      <c r="I136" s="34"/>
      <c r="J136" s="34"/>
      <c r="K136" s="23"/>
      <c r="L136" s="23"/>
      <c r="M136" s="23"/>
      <c r="N136" s="23"/>
      <c r="O136" s="23"/>
    </row>
    <row r="137" spans="1:15" x14ac:dyDescent="0.25">
      <c r="H137" s="23"/>
      <c r="I137" s="34"/>
      <c r="J137" s="34"/>
      <c r="K137" s="23"/>
      <c r="L137" s="23"/>
      <c r="M137" s="23"/>
      <c r="N137" s="23"/>
      <c r="O137" s="23"/>
    </row>
    <row r="138" spans="1:15" x14ac:dyDescent="0.25">
      <c r="H138" s="23"/>
      <c r="I138" s="34"/>
      <c r="J138" s="34"/>
      <c r="K138" s="23"/>
      <c r="L138" s="23"/>
      <c r="M138" s="23"/>
      <c r="N138" s="23"/>
      <c r="O138" s="23"/>
    </row>
    <row r="139" spans="1:15" x14ac:dyDescent="0.25">
      <c r="H139" s="23"/>
      <c r="I139" s="34"/>
      <c r="J139" s="34"/>
      <c r="K139" s="23"/>
      <c r="L139" s="23"/>
      <c r="M139" s="23"/>
      <c r="N139" s="23"/>
      <c r="O139" s="23"/>
    </row>
    <row r="140" spans="1:15" x14ac:dyDescent="0.25">
      <c r="H140" s="23"/>
      <c r="I140" s="34"/>
      <c r="J140" s="34"/>
      <c r="K140" s="23"/>
      <c r="L140" s="23"/>
      <c r="M140" s="23"/>
      <c r="N140" s="23"/>
      <c r="O140" s="23"/>
    </row>
    <row r="141" spans="1:15" x14ac:dyDescent="0.25">
      <c r="H141" s="23"/>
      <c r="I141" s="34"/>
      <c r="J141" s="34"/>
      <c r="K141" s="23"/>
      <c r="L141" s="23"/>
      <c r="M141" s="23"/>
      <c r="N141" s="23"/>
      <c r="O141" s="23"/>
    </row>
    <row r="142" spans="1:15" x14ac:dyDescent="0.25">
      <c r="H142" s="23"/>
      <c r="I142" s="34"/>
      <c r="J142" s="34"/>
      <c r="K142" s="23"/>
      <c r="L142" s="23"/>
      <c r="M142" s="23"/>
      <c r="N142" s="23"/>
      <c r="O142" s="23"/>
    </row>
    <row r="143" spans="1:15" x14ac:dyDescent="0.25">
      <c r="H143" s="23"/>
      <c r="I143" s="23"/>
      <c r="J143" s="23"/>
      <c r="K143" s="23"/>
      <c r="L143" s="23"/>
      <c r="M143" s="23"/>
      <c r="N143" s="23"/>
      <c r="O143" s="23"/>
    </row>
    <row r="144" spans="1:15" x14ac:dyDescent="0.25">
      <c r="H144" s="23"/>
      <c r="I144" s="23"/>
      <c r="J144" s="23"/>
      <c r="K144" s="23"/>
      <c r="L144" s="23"/>
      <c r="M144" s="23"/>
      <c r="N144" s="23"/>
      <c r="O144" s="23"/>
    </row>
    <row r="145" spans="1:15" x14ac:dyDescent="0.25">
      <c r="A145" s="56" t="s">
        <v>95</v>
      </c>
      <c r="F145" s="48" t="s">
        <v>110</v>
      </c>
      <c r="G145" s="48"/>
      <c r="H145" s="49"/>
      <c r="I145" s="47"/>
      <c r="J145" s="26"/>
      <c r="K145" s="23"/>
      <c r="L145" s="23"/>
      <c r="M145" s="23"/>
      <c r="N145" s="23"/>
      <c r="O145" s="23"/>
    </row>
    <row r="146" spans="1:15" x14ac:dyDescent="0.25">
      <c r="A146" t="str">
        <f>O17</f>
        <v>WT</v>
      </c>
      <c r="C146" t="str">
        <f>O21</f>
        <v>KI (Ser552Ala)</v>
      </c>
      <c r="H146" s="23"/>
      <c r="I146" s="34"/>
      <c r="J146" s="34"/>
      <c r="K146" s="23"/>
      <c r="L146" s="23"/>
      <c r="M146" s="23"/>
      <c r="N146" s="23"/>
      <c r="O146" s="23"/>
    </row>
    <row r="147" spans="1:15" x14ac:dyDescent="0.25">
      <c r="A147" s="36">
        <f t="shared" ref="A147:A152" si="16">N3</f>
        <v>7.3</v>
      </c>
      <c r="C147" s="41">
        <f t="shared" ref="C147:C152" si="17">N9</f>
        <v>9.2899999999999991</v>
      </c>
      <c r="H147" s="23"/>
      <c r="I147" s="34"/>
      <c r="J147" s="34"/>
      <c r="K147" s="23"/>
      <c r="L147" s="23"/>
      <c r="M147" s="23"/>
      <c r="N147" s="23"/>
      <c r="O147" s="23"/>
    </row>
    <row r="148" spans="1:15" x14ac:dyDescent="0.25">
      <c r="A148" s="36">
        <f t="shared" si="16"/>
        <v>6.56</v>
      </c>
      <c r="C148" s="41">
        <f t="shared" si="17"/>
        <v>9.34</v>
      </c>
      <c r="H148" s="23"/>
      <c r="I148" s="34"/>
      <c r="J148" s="34"/>
      <c r="K148" s="23"/>
      <c r="L148" s="23"/>
      <c r="M148" s="23"/>
      <c r="N148" s="23"/>
      <c r="O148" s="23"/>
    </row>
    <row r="149" spans="1:15" x14ac:dyDescent="0.25">
      <c r="A149" s="36">
        <f t="shared" si="16"/>
        <v>8.81</v>
      </c>
      <c r="C149" s="41">
        <f t="shared" si="17"/>
        <v>6.65</v>
      </c>
      <c r="D149" s="31" t="s">
        <v>58</v>
      </c>
      <c r="H149" s="23"/>
      <c r="I149" s="34"/>
      <c r="J149" s="34"/>
      <c r="K149" s="23"/>
      <c r="L149" s="23"/>
      <c r="M149" s="23"/>
      <c r="N149" s="23"/>
      <c r="O149" s="23"/>
    </row>
    <row r="150" spans="1:15" x14ac:dyDescent="0.25">
      <c r="A150" s="36">
        <f t="shared" si="16"/>
        <v>0</v>
      </c>
      <c r="C150" s="41">
        <f t="shared" si="17"/>
        <v>0</v>
      </c>
      <c r="D150" s="28">
        <f>_xlfn.T.TEST(A147:A149,C147:C149,2,2)</f>
        <v>0.47624001560806939</v>
      </c>
      <c r="H150" s="23"/>
      <c r="I150" s="34"/>
      <c r="J150" s="34"/>
      <c r="K150" s="23"/>
      <c r="L150" s="23"/>
      <c r="M150" s="23"/>
      <c r="N150" s="23"/>
      <c r="O150" s="23"/>
    </row>
    <row r="151" spans="1:15" x14ac:dyDescent="0.25">
      <c r="A151" s="10">
        <f t="shared" si="16"/>
        <v>0</v>
      </c>
      <c r="C151" s="41">
        <f t="shared" si="17"/>
        <v>0</v>
      </c>
      <c r="H151" s="23"/>
      <c r="I151" s="34"/>
      <c r="J151" s="34"/>
      <c r="K151" s="23"/>
      <c r="L151" s="23"/>
      <c r="M151" s="23"/>
      <c r="N151" s="23"/>
      <c r="O151" s="23"/>
    </row>
    <row r="152" spans="1:15" x14ac:dyDescent="0.25">
      <c r="A152" s="10">
        <f t="shared" si="16"/>
        <v>0</v>
      </c>
      <c r="C152" s="41">
        <f t="shared" si="17"/>
        <v>0</v>
      </c>
      <c r="H152" s="23"/>
      <c r="I152" s="34"/>
      <c r="J152" s="34"/>
      <c r="K152" s="23"/>
      <c r="L152" s="23"/>
      <c r="M152" s="23"/>
      <c r="N152" s="23"/>
      <c r="O152" s="23"/>
    </row>
    <row r="153" spans="1:15" x14ac:dyDescent="0.25">
      <c r="H153" s="23"/>
      <c r="I153" s="34"/>
      <c r="J153" s="34"/>
      <c r="K153" s="23"/>
      <c r="L153" s="23"/>
      <c r="M153" s="23"/>
      <c r="N153" s="23"/>
      <c r="O153" s="23"/>
    </row>
    <row r="154" spans="1:15" x14ac:dyDescent="0.25">
      <c r="H154" s="23"/>
      <c r="I154" s="34"/>
      <c r="J154" s="34"/>
      <c r="K154" s="23"/>
      <c r="L154" s="23"/>
      <c r="M154" s="23"/>
      <c r="N154" s="23"/>
      <c r="O154" s="23"/>
    </row>
    <row r="155" spans="1:15" x14ac:dyDescent="0.25">
      <c r="H155" s="23"/>
      <c r="I155" s="34"/>
      <c r="J155" s="34"/>
      <c r="K155" s="23"/>
      <c r="L155" s="23"/>
      <c r="M155" s="23"/>
      <c r="N155" s="23"/>
      <c r="O155" s="23"/>
    </row>
    <row r="156" spans="1:15" x14ac:dyDescent="0.25">
      <c r="H156" s="23"/>
      <c r="I156" s="34"/>
      <c r="J156" s="34"/>
      <c r="K156" s="23"/>
      <c r="L156" s="23"/>
      <c r="M156" s="23"/>
      <c r="N156" s="23"/>
      <c r="O156" s="23"/>
    </row>
    <row r="157" spans="1:15" x14ac:dyDescent="0.25">
      <c r="H157" s="23"/>
      <c r="I157" s="34"/>
      <c r="J157" s="34"/>
      <c r="K157" s="23"/>
      <c r="L157" s="23"/>
      <c r="M157" s="23"/>
      <c r="N157" s="23"/>
      <c r="O157" s="23"/>
    </row>
    <row r="158" spans="1:15" x14ac:dyDescent="0.25">
      <c r="H158" s="23"/>
      <c r="I158" s="34"/>
      <c r="J158" s="34"/>
      <c r="K158" s="23"/>
      <c r="L158" s="23"/>
      <c r="M158" s="23"/>
      <c r="N158" s="23"/>
      <c r="O158" s="23"/>
    </row>
    <row r="159" spans="1:15" x14ac:dyDescent="0.25">
      <c r="H159" s="23"/>
      <c r="I159" s="34"/>
      <c r="J159" s="34"/>
      <c r="K159" s="23"/>
      <c r="L159" s="23"/>
      <c r="M159" s="23"/>
      <c r="N159" s="23"/>
      <c r="O159" s="23"/>
    </row>
    <row r="160" spans="1:15" x14ac:dyDescent="0.25">
      <c r="H160" s="23"/>
      <c r="I160" s="23"/>
      <c r="J160" s="23"/>
      <c r="K160" s="23"/>
      <c r="L160" s="23"/>
      <c r="M160" s="23"/>
      <c r="N160" s="23"/>
      <c r="O160" s="23"/>
    </row>
    <row r="161" spans="1:15" x14ac:dyDescent="0.25">
      <c r="A161" s="56" t="s">
        <v>96</v>
      </c>
      <c r="F161" s="48" t="s">
        <v>111</v>
      </c>
      <c r="G161" s="48"/>
      <c r="H161" s="49"/>
      <c r="I161" s="47"/>
      <c r="J161" s="50"/>
      <c r="K161" s="23"/>
      <c r="L161" s="23"/>
      <c r="M161" s="23"/>
      <c r="N161" s="23"/>
      <c r="O161" s="23"/>
    </row>
    <row r="162" spans="1:15" x14ac:dyDescent="0.25">
      <c r="A162" t="str">
        <f>O17</f>
        <v>WT</v>
      </c>
      <c r="C162" t="str">
        <f>O21</f>
        <v>KI (Ser552Ala)</v>
      </c>
      <c r="H162" s="23"/>
      <c r="I162" s="34"/>
      <c r="J162" s="34"/>
      <c r="K162" s="23"/>
      <c r="L162" s="23"/>
      <c r="M162" s="23"/>
      <c r="N162" s="23"/>
      <c r="O162" s="23"/>
    </row>
    <row r="163" spans="1:15" x14ac:dyDescent="0.25">
      <c r="A163" s="36">
        <f t="shared" ref="A163:A168" si="18">O3</f>
        <v>0.84</v>
      </c>
      <c r="C163" s="41">
        <f t="shared" ref="C163:C168" si="19">O9</f>
        <v>0.65</v>
      </c>
      <c r="H163" s="23"/>
      <c r="I163" s="34"/>
      <c r="J163" s="34"/>
      <c r="K163" s="23"/>
      <c r="L163" s="23"/>
      <c r="M163" s="23"/>
      <c r="N163" s="23"/>
      <c r="O163" s="23"/>
    </row>
    <row r="164" spans="1:15" x14ac:dyDescent="0.25">
      <c r="A164" s="36">
        <f t="shared" si="18"/>
        <v>0.51</v>
      </c>
      <c r="C164" s="41">
        <f t="shared" si="19"/>
        <v>1.01</v>
      </c>
      <c r="D164" s="31" t="s">
        <v>58</v>
      </c>
      <c r="H164" s="23"/>
      <c r="I164" s="34"/>
      <c r="J164" s="34"/>
      <c r="K164" s="23"/>
      <c r="L164" s="23"/>
      <c r="M164" s="23"/>
      <c r="N164" s="23"/>
      <c r="O164" s="23"/>
    </row>
    <row r="165" spans="1:15" x14ac:dyDescent="0.25">
      <c r="A165" s="36">
        <f t="shared" si="18"/>
        <v>0.87</v>
      </c>
      <c r="C165" s="41">
        <f t="shared" si="19"/>
        <v>0.34</v>
      </c>
      <c r="D165" s="28">
        <f>_xlfn.T.TEST(A163:A165,C163:C165,2,2)</f>
        <v>0.7611633298368139</v>
      </c>
      <c r="H165" s="23"/>
      <c r="I165" s="34"/>
      <c r="J165" s="34"/>
      <c r="K165" s="23"/>
      <c r="L165" s="23"/>
      <c r="M165" s="23"/>
      <c r="N165" s="23"/>
      <c r="O165" s="23"/>
    </row>
    <row r="166" spans="1:15" x14ac:dyDescent="0.25">
      <c r="A166" s="36">
        <f t="shared" si="18"/>
        <v>0</v>
      </c>
      <c r="C166" s="41">
        <f t="shared" si="19"/>
        <v>0</v>
      </c>
      <c r="H166" s="23"/>
      <c r="I166" s="34"/>
      <c r="J166" s="34"/>
      <c r="K166" s="23"/>
      <c r="L166" s="23"/>
      <c r="M166" s="23"/>
      <c r="N166" s="23"/>
      <c r="O166" s="23"/>
    </row>
    <row r="167" spans="1:15" x14ac:dyDescent="0.25">
      <c r="A167" s="36">
        <f t="shared" si="18"/>
        <v>0</v>
      </c>
      <c r="C167" s="41">
        <f t="shared" si="19"/>
        <v>0</v>
      </c>
      <c r="H167" s="23"/>
      <c r="I167" s="34"/>
      <c r="J167" s="34"/>
      <c r="K167" s="23"/>
      <c r="L167" s="23"/>
      <c r="M167" s="23"/>
      <c r="N167" s="23"/>
      <c r="O167" s="23"/>
    </row>
    <row r="168" spans="1:15" x14ac:dyDescent="0.25">
      <c r="A168" s="10">
        <f t="shared" si="18"/>
        <v>0</v>
      </c>
      <c r="C168" s="41">
        <f t="shared" si="19"/>
        <v>0</v>
      </c>
      <c r="H168" s="23"/>
      <c r="I168" s="34"/>
      <c r="J168" s="34"/>
      <c r="K168" s="23"/>
      <c r="L168" s="23"/>
      <c r="M168" s="23"/>
      <c r="N168" s="23"/>
      <c r="O168" s="23"/>
    </row>
    <row r="169" spans="1:15" x14ac:dyDescent="0.25">
      <c r="H169" s="23"/>
      <c r="I169" s="34"/>
      <c r="J169" s="34"/>
      <c r="K169" s="23"/>
      <c r="L169" s="23"/>
      <c r="M169" s="23"/>
      <c r="N169" s="23"/>
      <c r="O169" s="23"/>
    </row>
    <row r="170" spans="1:15" x14ac:dyDescent="0.25">
      <c r="H170" s="23"/>
      <c r="I170" s="34"/>
      <c r="J170" s="34"/>
      <c r="K170" s="23"/>
      <c r="L170" s="23"/>
      <c r="M170" s="23"/>
      <c r="N170" s="23"/>
      <c r="O170" s="23"/>
    </row>
    <row r="171" spans="1:15" x14ac:dyDescent="0.25">
      <c r="H171" s="23"/>
      <c r="I171" s="34"/>
      <c r="J171" s="34"/>
      <c r="K171" s="23"/>
      <c r="L171" s="23"/>
      <c r="M171" s="23"/>
      <c r="N171" s="23"/>
      <c r="O171" s="23"/>
    </row>
    <row r="172" spans="1:15" x14ac:dyDescent="0.25">
      <c r="H172" s="23"/>
      <c r="I172" s="34"/>
      <c r="J172" s="34"/>
      <c r="K172" s="23"/>
      <c r="L172" s="23"/>
      <c r="M172" s="23"/>
      <c r="N172" s="23"/>
      <c r="O172" s="23"/>
    </row>
    <row r="173" spans="1:15" x14ac:dyDescent="0.25">
      <c r="H173" s="23"/>
      <c r="I173" s="34"/>
      <c r="J173" s="34"/>
      <c r="K173" s="23"/>
      <c r="L173" s="23"/>
      <c r="M173" s="23"/>
      <c r="N173" s="23"/>
      <c r="O173" s="23"/>
    </row>
    <row r="174" spans="1:15" x14ac:dyDescent="0.25">
      <c r="H174" s="23"/>
      <c r="I174" s="34"/>
      <c r="J174" s="34"/>
      <c r="K174" s="23"/>
      <c r="L174" s="23"/>
      <c r="M174" s="23"/>
      <c r="N174" s="23"/>
      <c r="O174" s="23"/>
    </row>
    <row r="175" spans="1:15" x14ac:dyDescent="0.25">
      <c r="H175" s="23"/>
      <c r="I175" s="34"/>
      <c r="J175" s="34"/>
      <c r="K175" s="23"/>
      <c r="L175" s="23"/>
      <c r="M175" s="23"/>
      <c r="N175" s="23"/>
      <c r="O175" s="23"/>
    </row>
    <row r="176" spans="1:15" x14ac:dyDescent="0.25">
      <c r="H176" s="23"/>
      <c r="I176" s="34"/>
      <c r="J176" s="34"/>
      <c r="K176" s="23"/>
      <c r="L176" s="23"/>
      <c r="M176" s="23"/>
      <c r="N176" s="23"/>
      <c r="O176" s="23"/>
    </row>
    <row r="177" spans="1:15" x14ac:dyDescent="0.25">
      <c r="A177" s="56" t="s">
        <v>97</v>
      </c>
      <c r="F177" s="48" t="s">
        <v>112</v>
      </c>
      <c r="G177" s="48"/>
      <c r="H177" s="49"/>
      <c r="I177" s="47"/>
      <c r="J177" s="50"/>
      <c r="K177" s="23"/>
      <c r="L177" s="23"/>
      <c r="M177" s="23"/>
      <c r="N177" s="23"/>
      <c r="O177" s="23"/>
    </row>
    <row r="178" spans="1:15" x14ac:dyDescent="0.25">
      <c r="A178" t="str">
        <f>O17</f>
        <v>WT</v>
      </c>
      <c r="C178" t="str">
        <f>O21</f>
        <v>KI (Ser552Ala)</v>
      </c>
      <c r="H178" s="23"/>
      <c r="I178" s="34"/>
      <c r="J178" s="34"/>
      <c r="K178" s="23"/>
      <c r="L178" s="23"/>
      <c r="M178" s="23"/>
      <c r="N178" s="23"/>
      <c r="O178" s="23"/>
    </row>
    <row r="179" spans="1:15" x14ac:dyDescent="0.25">
      <c r="A179" s="36">
        <f t="shared" ref="A179:A184" si="20">P3</f>
        <v>0.31</v>
      </c>
      <c r="C179" s="41">
        <f t="shared" ref="C179:C184" si="21">P9</f>
        <v>0.08</v>
      </c>
      <c r="H179" s="23"/>
      <c r="I179" s="34"/>
      <c r="J179" s="34"/>
      <c r="K179" s="23"/>
      <c r="L179" s="23"/>
      <c r="M179" s="23"/>
      <c r="N179" s="23"/>
      <c r="O179" s="23"/>
    </row>
    <row r="180" spans="1:15" x14ac:dyDescent="0.25">
      <c r="A180" s="36">
        <f t="shared" si="20"/>
        <v>0</v>
      </c>
      <c r="C180" s="41">
        <f t="shared" si="21"/>
        <v>0.13</v>
      </c>
      <c r="D180" s="31" t="s">
        <v>58</v>
      </c>
      <c r="H180" s="23"/>
      <c r="I180" s="34"/>
      <c r="J180" s="34"/>
      <c r="K180" s="23"/>
      <c r="L180" s="23"/>
      <c r="M180" s="23"/>
      <c r="N180" s="23"/>
      <c r="O180" s="23"/>
    </row>
    <row r="181" spans="1:15" x14ac:dyDescent="0.25">
      <c r="A181" s="36">
        <f t="shared" si="20"/>
        <v>0.15</v>
      </c>
      <c r="C181" s="41">
        <f t="shared" si="21"/>
        <v>0.1</v>
      </c>
      <c r="D181" s="28">
        <f>_xlfn.T.TEST(A179:A181,C179:C181,2,2)</f>
        <v>0.61070506602916097</v>
      </c>
      <c r="H181" s="23"/>
      <c r="I181" s="34"/>
      <c r="J181" s="34"/>
      <c r="K181" s="23"/>
      <c r="L181" s="23"/>
      <c r="M181" s="23"/>
      <c r="N181" s="23"/>
      <c r="O181" s="23"/>
    </row>
    <row r="182" spans="1:15" x14ac:dyDescent="0.25">
      <c r="A182" s="36">
        <f t="shared" si="20"/>
        <v>0</v>
      </c>
      <c r="C182" s="41">
        <f t="shared" si="21"/>
        <v>0</v>
      </c>
      <c r="H182" s="23"/>
      <c r="I182" s="34"/>
      <c r="J182" s="34"/>
      <c r="K182" s="23"/>
      <c r="L182" s="23"/>
      <c r="M182" s="23"/>
      <c r="N182" s="23"/>
      <c r="O182" s="23"/>
    </row>
    <row r="183" spans="1:15" x14ac:dyDescent="0.25">
      <c r="A183" s="36">
        <f t="shared" si="20"/>
        <v>0</v>
      </c>
      <c r="C183" s="41">
        <f t="shared" si="21"/>
        <v>0</v>
      </c>
      <c r="H183" s="23"/>
      <c r="I183" s="34"/>
      <c r="J183" s="34"/>
      <c r="K183" s="23"/>
      <c r="L183" s="23"/>
      <c r="M183" s="23"/>
      <c r="N183" s="23"/>
      <c r="O183" s="23"/>
    </row>
    <row r="184" spans="1:15" x14ac:dyDescent="0.25">
      <c r="A184" s="10">
        <f t="shared" si="20"/>
        <v>0</v>
      </c>
      <c r="C184" s="41">
        <f t="shared" si="21"/>
        <v>0</v>
      </c>
      <c r="H184" s="23"/>
      <c r="I184" s="34"/>
      <c r="J184" s="34"/>
      <c r="K184" s="23"/>
      <c r="L184" s="23"/>
      <c r="M184" s="23"/>
      <c r="N184" s="23"/>
      <c r="O184" s="23"/>
    </row>
    <row r="185" spans="1:15" x14ac:dyDescent="0.25">
      <c r="H185" s="23"/>
      <c r="I185" s="34"/>
      <c r="J185" s="34"/>
      <c r="K185" s="23"/>
      <c r="L185" s="23"/>
      <c r="M185" s="23"/>
      <c r="N185" s="23"/>
      <c r="O185" s="23"/>
    </row>
    <row r="186" spans="1:15" x14ac:dyDescent="0.25">
      <c r="H186" s="23"/>
      <c r="I186" s="34"/>
      <c r="J186" s="34"/>
      <c r="K186" s="23"/>
      <c r="L186" s="23"/>
      <c r="M186" s="23"/>
      <c r="N186" s="23"/>
      <c r="O186" s="23"/>
    </row>
    <row r="187" spans="1:15" x14ac:dyDescent="0.25">
      <c r="H187" s="23"/>
      <c r="I187" s="34"/>
      <c r="J187" s="34"/>
      <c r="K187" s="23"/>
      <c r="L187" s="23"/>
      <c r="M187" s="23"/>
      <c r="N187" s="23"/>
      <c r="O187" s="23"/>
    </row>
    <row r="188" spans="1:15" x14ac:dyDescent="0.25">
      <c r="H188" s="23"/>
      <c r="I188" s="34"/>
      <c r="J188" s="34"/>
      <c r="K188" s="23"/>
      <c r="L188" s="23"/>
      <c r="M188" s="23"/>
      <c r="N188" s="23"/>
      <c r="O188" s="23"/>
    </row>
    <row r="189" spans="1:15" x14ac:dyDescent="0.25">
      <c r="H189" s="23"/>
      <c r="I189" s="34"/>
      <c r="J189" s="34"/>
      <c r="K189" s="23"/>
      <c r="L189" s="23"/>
      <c r="M189" s="23"/>
      <c r="N189" s="23"/>
      <c r="O189" s="23"/>
    </row>
    <row r="190" spans="1:15" x14ac:dyDescent="0.25">
      <c r="H190" s="23"/>
      <c r="I190" s="34"/>
      <c r="J190" s="34"/>
      <c r="K190" s="23"/>
      <c r="L190" s="23"/>
      <c r="M190" s="23"/>
      <c r="N190" s="23"/>
      <c r="O190" s="23"/>
    </row>
    <row r="191" spans="1:15" x14ac:dyDescent="0.25">
      <c r="H191" s="23"/>
      <c r="I191" s="44"/>
      <c r="J191" s="44"/>
      <c r="K191" s="23"/>
      <c r="L191" s="23"/>
      <c r="M191" s="23"/>
      <c r="N191" s="23"/>
      <c r="O191" s="23"/>
    </row>
    <row r="192" spans="1:15" x14ac:dyDescent="0.25">
      <c r="H192" s="23"/>
      <c r="I192" s="23"/>
      <c r="J192" s="23"/>
      <c r="K192" s="23"/>
      <c r="L192" s="44"/>
      <c r="M192" s="23"/>
      <c r="N192" s="23"/>
      <c r="O192" s="23"/>
    </row>
    <row r="193" spans="1:15" s="4" customFormat="1" x14ac:dyDescent="0.25">
      <c r="A193" s="56" t="s">
        <v>98</v>
      </c>
      <c r="B193"/>
      <c r="E193" s="48"/>
      <c r="F193" s="48" t="s">
        <v>113</v>
      </c>
      <c r="G193" s="48"/>
      <c r="H193" s="49"/>
      <c r="I193" s="45"/>
      <c r="J193" s="23"/>
      <c r="K193" s="44"/>
      <c r="L193" s="23"/>
      <c r="M193" s="44"/>
      <c r="N193" s="44"/>
      <c r="O193" s="44"/>
    </row>
    <row r="194" spans="1:15" x14ac:dyDescent="0.25">
      <c r="A194" t="str">
        <f>O17</f>
        <v>WT</v>
      </c>
      <c r="C194" t="str">
        <f>O21</f>
        <v>KI (Ser552Ala)</v>
      </c>
      <c r="H194" s="23"/>
      <c r="I194" s="23"/>
      <c r="J194" s="23"/>
      <c r="K194" s="23"/>
      <c r="L194" s="23"/>
      <c r="M194" s="23"/>
      <c r="N194" s="23"/>
      <c r="O194" s="23"/>
    </row>
    <row r="195" spans="1:15" x14ac:dyDescent="0.25">
      <c r="A195" s="35">
        <f t="shared" ref="A195:A200" si="22">Q3</f>
        <v>10.87</v>
      </c>
      <c r="C195" s="41">
        <f t="shared" ref="C195:C200" si="23">Q9</f>
        <v>9.3699999999999992</v>
      </c>
      <c r="H195" s="44"/>
      <c r="I195" s="23"/>
      <c r="J195" s="23"/>
      <c r="K195" s="23"/>
      <c r="L195" s="23"/>
      <c r="M195" s="23"/>
      <c r="N195" s="23"/>
      <c r="O195" s="23"/>
    </row>
    <row r="196" spans="1:15" x14ac:dyDescent="0.25">
      <c r="A196" s="35">
        <f t="shared" si="22"/>
        <v>9.08</v>
      </c>
      <c r="C196" s="41">
        <f t="shared" si="23"/>
        <v>10.15</v>
      </c>
      <c r="D196" s="31" t="s">
        <v>58</v>
      </c>
      <c r="H196" s="23"/>
      <c r="I196" s="23"/>
      <c r="J196" s="23"/>
      <c r="K196" s="23"/>
      <c r="L196" s="23"/>
      <c r="M196" s="23"/>
      <c r="N196" s="23"/>
      <c r="O196" s="23"/>
    </row>
    <row r="197" spans="1:15" x14ac:dyDescent="0.25">
      <c r="A197" s="35">
        <f t="shared" si="22"/>
        <v>9.2200000000000006</v>
      </c>
      <c r="C197" s="41">
        <f t="shared" si="23"/>
        <v>9.81</v>
      </c>
      <c r="D197" s="28">
        <f>_xlfn.T.TEST(A195:A197,C195:C197,2,2)</f>
        <v>0.9353244968985055</v>
      </c>
      <c r="H197" s="23"/>
      <c r="I197" s="23"/>
      <c r="J197" s="23"/>
      <c r="K197" s="23"/>
      <c r="L197" s="23"/>
      <c r="M197" s="23"/>
      <c r="N197" s="23"/>
      <c r="O197" s="23"/>
    </row>
    <row r="198" spans="1:15" x14ac:dyDescent="0.25">
      <c r="A198" s="35">
        <f t="shared" si="22"/>
        <v>0</v>
      </c>
      <c r="C198" s="41">
        <f t="shared" si="23"/>
        <v>0</v>
      </c>
      <c r="H198" s="23"/>
      <c r="I198" s="23"/>
      <c r="J198" s="23"/>
      <c r="K198" s="23"/>
      <c r="L198" s="23"/>
      <c r="M198" s="23"/>
      <c r="N198" s="23"/>
      <c r="O198" s="23"/>
    </row>
    <row r="199" spans="1:15" x14ac:dyDescent="0.25">
      <c r="A199" s="11">
        <f t="shared" si="22"/>
        <v>0</v>
      </c>
      <c r="C199" s="41">
        <f t="shared" si="23"/>
        <v>0</v>
      </c>
      <c r="H199" s="23"/>
      <c r="I199" s="23"/>
      <c r="J199" s="23"/>
      <c r="K199" s="23"/>
      <c r="L199" s="23"/>
      <c r="M199" s="23"/>
      <c r="N199" s="23"/>
      <c r="O199" s="23"/>
    </row>
    <row r="200" spans="1:15" x14ac:dyDescent="0.25">
      <c r="A200" s="11">
        <f t="shared" si="22"/>
        <v>0</v>
      </c>
      <c r="C200" s="41">
        <f t="shared" si="23"/>
        <v>0</v>
      </c>
      <c r="H200" s="23"/>
      <c r="I200" s="23"/>
      <c r="J200" s="23"/>
      <c r="K200" s="23"/>
      <c r="L200" s="23"/>
      <c r="M200" s="23"/>
      <c r="N200" s="23"/>
      <c r="O200" s="23"/>
    </row>
    <row r="201" spans="1:15" x14ac:dyDescent="0.25">
      <c r="H201" s="23"/>
      <c r="I201" s="23"/>
      <c r="J201" s="23"/>
      <c r="K201" s="23"/>
      <c r="L201" s="23"/>
      <c r="M201" s="23"/>
      <c r="N201" s="23"/>
      <c r="O201" s="23"/>
    </row>
    <row r="202" spans="1:15" x14ac:dyDescent="0.25">
      <c r="H202" s="23"/>
      <c r="I202" s="23"/>
      <c r="J202" s="23"/>
      <c r="K202" s="23"/>
      <c r="L202" s="23"/>
      <c r="M202" s="23"/>
      <c r="N202" s="23"/>
      <c r="O202" s="23"/>
    </row>
    <row r="203" spans="1:15" x14ac:dyDescent="0.25">
      <c r="H203" s="23"/>
      <c r="I203" s="23"/>
      <c r="J203" s="23"/>
      <c r="K203" s="23"/>
      <c r="L203" s="23"/>
      <c r="M203" s="23"/>
      <c r="N203" s="23"/>
      <c r="O203" s="23"/>
    </row>
    <row r="204" spans="1:15" x14ac:dyDescent="0.25">
      <c r="H204" s="23"/>
      <c r="I204" s="23"/>
      <c r="J204" s="23"/>
      <c r="K204" s="23"/>
      <c r="L204" s="23"/>
      <c r="M204" s="23"/>
      <c r="N204" s="23"/>
      <c r="O204" s="23"/>
    </row>
    <row r="205" spans="1:15" x14ac:dyDescent="0.25">
      <c r="H205" s="23"/>
      <c r="I205" s="23"/>
      <c r="J205" s="23"/>
      <c r="K205" s="23"/>
      <c r="L205" s="23"/>
      <c r="M205" s="23"/>
      <c r="N205" s="23"/>
      <c r="O205" s="23"/>
    </row>
    <row r="206" spans="1:15" x14ac:dyDescent="0.25">
      <c r="H206" s="23"/>
      <c r="I206" s="23"/>
      <c r="J206" s="23"/>
      <c r="K206" s="23"/>
      <c r="L206" s="23"/>
      <c r="M206" s="23"/>
      <c r="N206" s="23"/>
      <c r="O206" s="23"/>
    </row>
    <row r="207" spans="1:15" x14ac:dyDescent="0.25">
      <c r="H207" s="23"/>
      <c r="I207" s="23"/>
      <c r="J207" s="23"/>
      <c r="K207" s="23"/>
      <c r="L207" s="23"/>
      <c r="M207" s="23"/>
      <c r="N207" s="23"/>
      <c r="O207" s="23"/>
    </row>
    <row r="208" spans="1:15" x14ac:dyDescent="0.25">
      <c r="H208" s="23"/>
      <c r="I208" s="23"/>
      <c r="J208" s="23"/>
      <c r="K208" s="23"/>
      <c r="L208" s="23"/>
      <c r="M208" s="23"/>
      <c r="N208" s="23"/>
      <c r="O208" s="23"/>
    </row>
    <row r="209" spans="1:15" x14ac:dyDescent="0.25">
      <c r="A209" s="56" t="s">
        <v>99</v>
      </c>
      <c r="F209" s="48" t="s">
        <v>114</v>
      </c>
      <c r="H209" s="23"/>
      <c r="I209" s="45"/>
      <c r="J209" s="23"/>
      <c r="K209" s="23"/>
      <c r="L209" s="23"/>
      <c r="M209" s="23"/>
      <c r="N209" s="23"/>
      <c r="O209" s="23"/>
    </row>
    <row r="210" spans="1:15" x14ac:dyDescent="0.25">
      <c r="A210" t="str">
        <f>O17</f>
        <v>WT</v>
      </c>
      <c r="C210" t="str">
        <f>O21</f>
        <v>KI (Ser552Ala)</v>
      </c>
      <c r="H210" s="23"/>
      <c r="I210" s="23"/>
      <c r="J210" s="23"/>
      <c r="K210" s="23"/>
      <c r="L210" s="23"/>
      <c r="M210" s="23"/>
      <c r="N210" s="23"/>
      <c r="O210" s="23"/>
    </row>
    <row r="211" spans="1:15" x14ac:dyDescent="0.25">
      <c r="A211" s="35">
        <f t="shared" ref="A211:A216" si="24">R3</f>
        <v>13.9</v>
      </c>
      <c r="C211" s="41">
        <f t="shared" ref="C211:C216" si="25">R9</f>
        <v>12.7</v>
      </c>
      <c r="H211" s="23"/>
      <c r="I211" s="23"/>
      <c r="J211" s="23"/>
      <c r="K211" s="23"/>
      <c r="L211" s="23"/>
      <c r="M211" s="23"/>
      <c r="N211" s="23"/>
      <c r="O211" s="23"/>
    </row>
    <row r="212" spans="1:15" x14ac:dyDescent="0.25">
      <c r="A212" s="35">
        <f t="shared" si="24"/>
        <v>11.9</v>
      </c>
      <c r="C212" s="41">
        <f t="shared" si="25"/>
        <v>12.8</v>
      </c>
      <c r="D212" s="31" t="s">
        <v>58</v>
      </c>
      <c r="H212" s="23"/>
      <c r="I212" s="23"/>
      <c r="J212" s="23"/>
      <c r="K212" s="23"/>
      <c r="L212" s="23"/>
      <c r="M212" s="23"/>
      <c r="N212" s="23"/>
      <c r="O212" s="23"/>
    </row>
    <row r="213" spans="1:15" x14ac:dyDescent="0.25">
      <c r="A213" s="35">
        <f t="shared" si="24"/>
        <v>12.2</v>
      </c>
      <c r="C213" s="41">
        <f t="shared" si="25"/>
        <v>12.7</v>
      </c>
      <c r="D213" s="28">
        <f>_xlfn.T.TEST(A211:A213,C211:C213,2,2)</f>
        <v>0.92001195735852159</v>
      </c>
      <c r="H213" s="23"/>
      <c r="I213" s="23"/>
      <c r="J213" s="23"/>
      <c r="K213" s="23"/>
      <c r="L213" s="23"/>
      <c r="M213" s="23"/>
      <c r="N213" s="23"/>
      <c r="O213" s="23"/>
    </row>
    <row r="214" spans="1:15" x14ac:dyDescent="0.25">
      <c r="A214" s="35">
        <f t="shared" si="24"/>
        <v>0</v>
      </c>
      <c r="C214" s="41">
        <f t="shared" si="25"/>
        <v>0</v>
      </c>
      <c r="H214" s="23"/>
      <c r="I214" s="23"/>
      <c r="J214" s="23"/>
      <c r="K214" s="23"/>
      <c r="L214" s="23"/>
      <c r="M214" s="23"/>
      <c r="N214" s="23"/>
      <c r="O214" s="23"/>
    </row>
    <row r="215" spans="1:15" x14ac:dyDescent="0.25">
      <c r="A215" s="35">
        <f t="shared" si="24"/>
        <v>0</v>
      </c>
      <c r="C215" s="41">
        <f t="shared" si="25"/>
        <v>0</v>
      </c>
      <c r="H215" s="23"/>
      <c r="I215" s="23"/>
      <c r="J215" s="23"/>
      <c r="K215" s="23"/>
      <c r="L215" s="23"/>
      <c r="M215" s="23"/>
      <c r="N215" s="23"/>
      <c r="O215" s="23"/>
    </row>
    <row r="216" spans="1:15" x14ac:dyDescent="0.25">
      <c r="A216" s="11">
        <f t="shared" si="24"/>
        <v>0</v>
      </c>
      <c r="C216" s="41">
        <f t="shared" si="25"/>
        <v>0</v>
      </c>
      <c r="H216" s="23"/>
      <c r="I216" s="23"/>
      <c r="J216" s="23"/>
      <c r="K216" s="23"/>
      <c r="L216" s="23"/>
      <c r="M216" s="23"/>
      <c r="N216" s="23"/>
      <c r="O216" s="23"/>
    </row>
    <row r="217" spans="1:15" x14ac:dyDescent="0.25">
      <c r="H217" s="23"/>
      <c r="I217" s="23"/>
      <c r="J217" s="23"/>
      <c r="K217" s="23"/>
      <c r="L217" s="23"/>
      <c r="M217" s="23"/>
      <c r="N217" s="23"/>
      <c r="O217" s="23"/>
    </row>
    <row r="218" spans="1:15" x14ac:dyDescent="0.25">
      <c r="H218" s="23"/>
      <c r="I218" s="23"/>
      <c r="J218" s="23"/>
      <c r="K218" s="23"/>
      <c r="L218" s="23"/>
      <c r="M218" s="23"/>
      <c r="N218" s="23"/>
      <c r="O218" s="23"/>
    </row>
    <row r="219" spans="1:15" x14ac:dyDescent="0.25">
      <c r="H219" s="23"/>
      <c r="I219" s="23"/>
      <c r="J219" s="23"/>
      <c r="K219" s="23"/>
      <c r="L219" s="23"/>
      <c r="M219" s="23"/>
      <c r="N219" s="23"/>
      <c r="O219" s="23"/>
    </row>
    <row r="220" spans="1:15" x14ac:dyDescent="0.25">
      <c r="H220" s="23"/>
      <c r="I220" s="23"/>
      <c r="J220" s="23"/>
      <c r="K220" s="23"/>
      <c r="L220" s="23"/>
      <c r="M220" s="23"/>
      <c r="N220" s="23"/>
      <c r="O220" s="23"/>
    </row>
    <row r="225" spans="1:9" x14ac:dyDescent="0.25">
      <c r="A225" s="57" t="s">
        <v>100</v>
      </c>
      <c r="F225" s="48" t="s">
        <v>115</v>
      </c>
      <c r="G225" s="48"/>
      <c r="H225" s="48"/>
      <c r="I225" s="48"/>
    </row>
    <row r="226" spans="1:9" x14ac:dyDescent="0.25">
      <c r="A226" t="str">
        <f>O17</f>
        <v>WT</v>
      </c>
      <c r="C226" t="str">
        <f>O21</f>
        <v>KI (Ser552Ala)</v>
      </c>
    </row>
    <row r="227" spans="1:9" x14ac:dyDescent="0.25">
      <c r="A227" s="35">
        <f t="shared" ref="A227:A232" si="26">S3</f>
        <v>52.4</v>
      </c>
      <c r="C227" s="41">
        <f t="shared" ref="C227:C232" si="27">S9</f>
        <v>45.4</v>
      </c>
    </row>
    <row r="228" spans="1:9" x14ac:dyDescent="0.25">
      <c r="A228" s="35">
        <f t="shared" si="26"/>
        <v>45.5</v>
      </c>
      <c r="C228" s="41">
        <f t="shared" si="27"/>
        <v>48.8</v>
      </c>
      <c r="D228" s="28" t="s">
        <v>58</v>
      </c>
    </row>
    <row r="229" spans="1:9" x14ac:dyDescent="0.25">
      <c r="A229" s="35">
        <f t="shared" si="26"/>
        <v>45.4</v>
      </c>
      <c r="C229" s="41">
        <f t="shared" si="27"/>
        <v>47.4</v>
      </c>
      <c r="D229" s="28">
        <f>_xlfn.T.TEST(A227:A229,C227:C229,2,2)</f>
        <v>0.83298292737898483</v>
      </c>
    </row>
    <row r="230" spans="1:9" x14ac:dyDescent="0.25">
      <c r="A230" s="35">
        <f t="shared" si="26"/>
        <v>0</v>
      </c>
      <c r="C230" s="41">
        <f t="shared" si="27"/>
        <v>0</v>
      </c>
    </row>
    <row r="231" spans="1:9" x14ac:dyDescent="0.25">
      <c r="A231" s="35">
        <f t="shared" si="26"/>
        <v>0</v>
      </c>
      <c r="C231" s="41">
        <f t="shared" si="27"/>
        <v>0</v>
      </c>
    </row>
    <row r="232" spans="1:9" x14ac:dyDescent="0.25">
      <c r="A232" s="35">
        <f t="shared" si="26"/>
        <v>0</v>
      </c>
      <c r="C232" s="41">
        <f t="shared" si="27"/>
        <v>0</v>
      </c>
    </row>
    <row r="240" spans="1:9" x14ac:dyDescent="0.25">
      <c r="A240" s="57" t="s">
        <v>84</v>
      </c>
      <c r="F240" s="48" t="s">
        <v>116</v>
      </c>
    </row>
    <row r="241" spans="1:6" x14ac:dyDescent="0.25">
      <c r="A241" t="str">
        <f>O17</f>
        <v>WT</v>
      </c>
      <c r="C241" t="str">
        <f>O21</f>
        <v>KI (Ser552Ala)</v>
      </c>
    </row>
    <row r="242" spans="1:6" x14ac:dyDescent="0.25">
      <c r="A242" s="35">
        <f t="shared" ref="A242:A247" si="28">T3</f>
        <v>48.2</v>
      </c>
      <c r="C242" s="41">
        <f t="shared" ref="C242:C247" si="29">T9</f>
        <v>48.5</v>
      </c>
    </row>
    <row r="243" spans="1:6" x14ac:dyDescent="0.25">
      <c r="A243" s="35">
        <f t="shared" si="28"/>
        <v>50.1</v>
      </c>
      <c r="C243" s="41">
        <f t="shared" si="29"/>
        <v>48.1</v>
      </c>
      <c r="D243" s="28" t="s">
        <v>58</v>
      </c>
    </row>
    <row r="244" spans="1:6" x14ac:dyDescent="0.25">
      <c r="A244" s="35">
        <f t="shared" si="28"/>
        <v>49.2</v>
      </c>
      <c r="C244" s="41">
        <f t="shared" si="29"/>
        <v>48.3</v>
      </c>
      <c r="D244" s="28">
        <f>_xlfn.T.TEST(A242:A244,C242:C244,2,2)</f>
        <v>0.19710930752061115</v>
      </c>
    </row>
    <row r="245" spans="1:6" x14ac:dyDescent="0.25">
      <c r="A245" s="35">
        <f t="shared" si="28"/>
        <v>0</v>
      </c>
      <c r="C245" s="41">
        <f t="shared" si="29"/>
        <v>0</v>
      </c>
    </row>
    <row r="246" spans="1:6" x14ac:dyDescent="0.25">
      <c r="A246" s="35">
        <f t="shared" si="28"/>
        <v>0</v>
      </c>
      <c r="C246" s="41">
        <f t="shared" si="29"/>
        <v>0</v>
      </c>
    </row>
    <row r="247" spans="1:6" x14ac:dyDescent="0.25">
      <c r="A247" s="35">
        <f t="shared" si="28"/>
        <v>0</v>
      </c>
      <c r="C247" s="41">
        <f t="shared" si="29"/>
        <v>0</v>
      </c>
    </row>
    <row r="255" spans="1:6" x14ac:dyDescent="0.25">
      <c r="A255" s="57" t="s">
        <v>85</v>
      </c>
      <c r="F255" s="48" t="s">
        <v>117</v>
      </c>
    </row>
    <row r="256" spans="1:6" x14ac:dyDescent="0.25">
      <c r="A256" t="str">
        <f>O17</f>
        <v>WT</v>
      </c>
      <c r="C256" t="str">
        <f>O21</f>
        <v>KI (Ser552Ala)</v>
      </c>
    </row>
    <row r="257" spans="1:6" x14ac:dyDescent="0.25">
      <c r="A257" s="35">
        <f t="shared" ref="A257:A262" si="30">U3</f>
        <v>12.8</v>
      </c>
      <c r="C257" s="41">
        <f t="shared" ref="C257:C262" si="31">U9</f>
        <v>13.6</v>
      </c>
    </row>
    <row r="258" spans="1:6" x14ac:dyDescent="0.25">
      <c r="A258" s="35">
        <f t="shared" si="30"/>
        <v>13.1</v>
      </c>
      <c r="C258" s="41">
        <f t="shared" si="31"/>
        <v>12.6</v>
      </c>
      <c r="D258" s="28" t="s">
        <v>58</v>
      </c>
    </row>
    <row r="259" spans="1:6" x14ac:dyDescent="0.25">
      <c r="A259" s="35">
        <f t="shared" si="30"/>
        <v>13.2</v>
      </c>
      <c r="C259" s="41">
        <f t="shared" si="31"/>
        <v>12.9</v>
      </c>
      <c r="D259" s="28">
        <f>_xlfn.T.TEST(A257:A259,C257:C259,2,2)</f>
        <v>1</v>
      </c>
    </row>
    <row r="260" spans="1:6" x14ac:dyDescent="0.25">
      <c r="A260" s="35">
        <f t="shared" si="30"/>
        <v>0</v>
      </c>
      <c r="C260" s="41">
        <f t="shared" si="31"/>
        <v>0</v>
      </c>
    </row>
    <row r="261" spans="1:6" x14ac:dyDescent="0.25">
      <c r="A261" s="35">
        <f t="shared" si="30"/>
        <v>0</v>
      </c>
      <c r="C261" s="41">
        <f t="shared" si="31"/>
        <v>0</v>
      </c>
    </row>
    <row r="262" spans="1:6" x14ac:dyDescent="0.25">
      <c r="A262" s="35">
        <f t="shared" si="30"/>
        <v>0</v>
      </c>
      <c r="C262" s="41">
        <f t="shared" si="31"/>
        <v>0</v>
      </c>
    </row>
    <row r="270" spans="1:6" x14ac:dyDescent="0.25">
      <c r="A270" s="57" t="s">
        <v>86</v>
      </c>
      <c r="F270" s="48" t="s">
        <v>119</v>
      </c>
    </row>
    <row r="271" spans="1:6" x14ac:dyDescent="0.25">
      <c r="A271" t="str">
        <f>O17</f>
        <v>WT</v>
      </c>
      <c r="C271" t="str">
        <f>O21</f>
        <v>KI (Ser552Ala)</v>
      </c>
    </row>
    <row r="272" spans="1:6" x14ac:dyDescent="0.25">
      <c r="A272" s="35">
        <f t="shared" ref="A272:A277" si="32">V3</f>
        <v>26.5</v>
      </c>
      <c r="C272" s="41">
        <f t="shared" ref="C272:C277" si="33">V9</f>
        <v>28</v>
      </c>
    </row>
    <row r="273" spans="1:6" x14ac:dyDescent="0.25">
      <c r="A273" s="35">
        <f t="shared" si="32"/>
        <v>26.2</v>
      </c>
      <c r="C273" s="41">
        <f t="shared" si="33"/>
        <v>26.2</v>
      </c>
      <c r="D273" s="28" t="s">
        <v>58</v>
      </c>
    </row>
    <row r="274" spans="1:6" x14ac:dyDescent="0.25">
      <c r="A274" s="35">
        <f t="shared" si="32"/>
        <v>26.9</v>
      </c>
      <c r="C274" s="41">
        <f t="shared" si="33"/>
        <v>26.8</v>
      </c>
      <c r="D274" s="28">
        <f>_xlfn.T.TEST(A272:A274,C272:C274,2,2)</f>
        <v>0.45647402060592362</v>
      </c>
    </row>
    <row r="275" spans="1:6" x14ac:dyDescent="0.25">
      <c r="A275" s="35">
        <f t="shared" si="32"/>
        <v>0</v>
      </c>
      <c r="C275" s="41">
        <f t="shared" si="33"/>
        <v>0</v>
      </c>
    </row>
    <row r="276" spans="1:6" x14ac:dyDescent="0.25">
      <c r="A276" s="35">
        <f t="shared" si="32"/>
        <v>0</v>
      </c>
      <c r="C276" s="41">
        <f t="shared" si="33"/>
        <v>0</v>
      </c>
    </row>
    <row r="277" spans="1:6" x14ac:dyDescent="0.25">
      <c r="A277" s="35">
        <f t="shared" si="32"/>
        <v>0</v>
      </c>
      <c r="C277" s="41">
        <f t="shared" si="33"/>
        <v>0</v>
      </c>
    </row>
    <row r="285" spans="1:6" x14ac:dyDescent="0.25">
      <c r="A285" s="57" t="s">
        <v>120</v>
      </c>
      <c r="F285" s="48" t="s">
        <v>121</v>
      </c>
    </row>
    <row r="286" spans="1:6" x14ac:dyDescent="0.25">
      <c r="A286" t="str">
        <f>O17</f>
        <v>WT</v>
      </c>
      <c r="C286" t="str">
        <f>O21</f>
        <v>KI (Ser552Ala)</v>
      </c>
    </row>
    <row r="287" spans="1:6" x14ac:dyDescent="0.25">
      <c r="A287" s="35">
        <f t="shared" ref="A287:A292" si="34">W3</f>
        <v>17.399999999999999</v>
      </c>
      <c r="C287" s="41">
        <f t="shared" ref="C287:C292" si="35">W9</f>
        <v>16</v>
      </c>
    </row>
    <row r="288" spans="1:6" x14ac:dyDescent="0.25">
      <c r="A288" s="35">
        <f t="shared" si="34"/>
        <v>16.7</v>
      </c>
      <c r="C288" s="41">
        <f t="shared" si="35"/>
        <v>16.100000000000001</v>
      </c>
      <c r="D288" s="28" t="s">
        <v>58</v>
      </c>
    </row>
    <row r="289" spans="1:6" x14ac:dyDescent="0.25">
      <c r="A289" s="35">
        <f t="shared" si="34"/>
        <v>16.600000000000001</v>
      </c>
      <c r="C289" s="41">
        <f t="shared" si="35"/>
        <v>16.100000000000001</v>
      </c>
      <c r="D289" s="28">
        <f>_xlfn.T.TEST(A287:A289,C287:C289,2,2)</f>
        <v>3.042453752675621E-2</v>
      </c>
    </row>
    <row r="290" spans="1:6" x14ac:dyDescent="0.25">
      <c r="A290" s="35">
        <f t="shared" si="34"/>
        <v>0</v>
      </c>
      <c r="C290" s="41">
        <f t="shared" si="35"/>
        <v>0</v>
      </c>
    </row>
    <row r="291" spans="1:6" x14ac:dyDescent="0.25">
      <c r="A291" s="35">
        <f t="shared" si="34"/>
        <v>0</v>
      </c>
      <c r="C291" s="41">
        <f t="shared" si="35"/>
        <v>0</v>
      </c>
    </row>
    <row r="292" spans="1:6" x14ac:dyDescent="0.25">
      <c r="A292" s="35">
        <f t="shared" si="34"/>
        <v>0</v>
      </c>
      <c r="C292" s="41">
        <f t="shared" si="35"/>
        <v>0</v>
      </c>
    </row>
    <row r="297" spans="1:6" x14ac:dyDescent="0.25">
      <c r="C297" s="46"/>
    </row>
    <row r="301" spans="1:6" x14ac:dyDescent="0.25">
      <c r="A301" s="57" t="s">
        <v>101</v>
      </c>
      <c r="F301" s="48" t="s">
        <v>122</v>
      </c>
    </row>
    <row r="302" spans="1:6" x14ac:dyDescent="0.25">
      <c r="A302" t="str">
        <f>O17</f>
        <v>WT</v>
      </c>
      <c r="C302" t="str">
        <f>O21</f>
        <v>KI (Ser552Ala)</v>
      </c>
    </row>
    <row r="303" spans="1:6" x14ac:dyDescent="0.25">
      <c r="A303" s="35">
        <f t="shared" ref="A303:A308" si="36">X3</f>
        <v>1056</v>
      </c>
      <c r="C303" s="41">
        <f t="shared" ref="C303:C308" si="37">X9</f>
        <v>828</v>
      </c>
    </row>
    <row r="304" spans="1:6" x14ac:dyDescent="0.25">
      <c r="A304" s="35">
        <f t="shared" si="36"/>
        <v>953</v>
      </c>
      <c r="C304" s="41">
        <f t="shared" si="37"/>
        <v>906</v>
      </c>
      <c r="D304" s="28" t="s">
        <v>58</v>
      </c>
    </row>
    <row r="305" spans="1:6" x14ac:dyDescent="0.25">
      <c r="A305" s="35">
        <f t="shared" si="36"/>
        <v>831</v>
      </c>
      <c r="C305" s="41">
        <f t="shared" si="37"/>
        <v>818</v>
      </c>
      <c r="D305" s="28">
        <f>_xlfn.T.TEST(A303:A305,C303:C305,2,2)</f>
        <v>0.24621884027241961</v>
      </c>
    </row>
    <row r="306" spans="1:6" x14ac:dyDescent="0.25">
      <c r="A306" s="35">
        <f t="shared" si="36"/>
        <v>0</v>
      </c>
      <c r="C306" s="41">
        <f t="shared" si="37"/>
        <v>0</v>
      </c>
    </row>
    <row r="307" spans="1:6" x14ac:dyDescent="0.25">
      <c r="A307" s="35">
        <f t="shared" si="36"/>
        <v>0</v>
      </c>
      <c r="C307" s="41">
        <f t="shared" si="37"/>
        <v>0</v>
      </c>
    </row>
    <row r="308" spans="1:6" x14ac:dyDescent="0.25">
      <c r="A308" s="35">
        <f t="shared" si="36"/>
        <v>0</v>
      </c>
      <c r="C308" s="41">
        <f t="shared" si="37"/>
        <v>0</v>
      </c>
    </row>
    <row r="317" spans="1:6" x14ac:dyDescent="0.25">
      <c r="A317" s="57" t="s">
        <v>118</v>
      </c>
      <c r="F317" s="48" t="s">
        <v>123</v>
      </c>
    </row>
    <row r="318" spans="1:6" x14ac:dyDescent="0.25">
      <c r="A318" t="str">
        <f>O17</f>
        <v>WT</v>
      </c>
      <c r="C318" t="str">
        <f>O21</f>
        <v>KI (Ser552Ala)</v>
      </c>
    </row>
    <row r="319" spans="1:6" x14ac:dyDescent="0.25">
      <c r="A319" s="35">
        <f t="shared" ref="A319:A324" si="38">Y3</f>
        <v>0</v>
      </c>
      <c r="C319" s="41">
        <f t="shared" ref="C319:C324" si="39">Y9</f>
        <v>0</v>
      </c>
    </row>
    <row r="320" spans="1:6" x14ac:dyDescent="0.25">
      <c r="A320" s="35">
        <f t="shared" si="38"/>
        <v>0</v>
      </c>
      <c r="C320" s="41">
        <f t="shared" si="39"/>
        <v>0</v>
      </c>
      <c r="D320" s="28" t="s">
        <v>58</v>
      </c>
    </row>
    <row r="321" spans="1:4" x14ac:dyDescent="0.25">
      <c r="A321" s="35">
        <f t="shared" si="38"/>
        <v>0</v>
      </c>
      <c r="C321" s="41">
        <f t="shared" si="39"/>
        <v>0</v>
      </c>
      <c r="D321" s="28"/>
    </row>
    <row r="322" spans="1:4" x14ac:dyDescent="0.25">
      <c r="A322" s="35">
        <f t="shared" si="38"/>
        <v>0</v>
      </c>
      <c r="C322" s="41">
        <f t="shared" si="39"/>
        <v>0</v>
      </c>
    </row>
    <row r="323" spans="1:4" x14ac:dyDescent="0.25">
      <c r="A323" s="35">
        <f t="shared" si="38"/>
        <v>0</v>
      </c>
      <c r="C323" s="41">
        <f t="shared" si="39"/>
        <v>0</v>
      </c>
    </row>
    <row r="324" spans="1:4" x14ac:dyDescent="0.25">
      <c r="A324" s="35">
        <f t="shared" si="38"/>
        <v>0</v>
      </c>
      <c r="C324" s="41">
        <f t="shared" si="39"/>
        <v>0</v>
      </c>
    </row>
  </sheetData>
  <phoneticPr fontId="0" type="noConversion"/>
  <printOptions headings="1" gridLines="1"/>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P146"/>
  <sheetViews>
    <sheetView topLeftCell="D115" workbookViewId="0">
      <selection activeCell="N126" sqref="N126"/>
    </sheetView>
  </sheetViews>
  <sheetFormatPr defaultRowHeight="12.6" x14ac:dyDescent="0.25"/>
  <cols>
    <col min="1" max="1" width="24.77734375" customWidth="1"/>
    <col min="2" max="2" width="13.21875" customWidth="1"/>
    <col min="4" max="4" width="9.21875" customWidth="1"/>
    <col min="6" max="6" width="12.77734375" customWidth="1"/>
  </cols>
  <sheetData>
    <row r="1" spans="1:42" x14ac:dyDescent="0.25">
      <c r="A1" s="55" t="s">
        <v>64</v>
      </c>
      <c r="B1" s="55"/>
      <c r="C1" s="55"/>
      <c r="D1" s="55"/>
      <c r="E1" s="55"/>
      <c r="F1" s="55"/>
      <c r="G1" s="55"/>
      <c r="H1" s="55"/>
      <c r="I1" s="55"/>
      <c r="J1" s="55"/>
      <c r="K1" s="55"/>
      <c r="L1" s="55"/>
      <c r="M1" s="55"/>
      <c r="N1" s="55"/>
      <c r="O1" s="55"/>
    </row>
    <row r="2" spans="1:42" ht="12.75" customHeight="1" x14ac:dyDescent="0.25">
      <c r="A2" s="55" t="s">
        <v>29</v>
      </c>
      <c r="B2" s="55" t="s">
        <v>30</v>
      </c>
      <c r="C2" s="55" t="s">
        <v>37</v>
      </c>
      <c r="D2" s="55"/>
      <c r="E2" s="55" t="s">
        <v>39</v>
      </c>
      <c r="F2" s="55" t="s">
        <v>35</v>
      </c>
      <c r="G2" s="55" t="s">
        <v>4</v>
      </c>
      <c r="H2" s="55" t="s">
        <v>3</v>
      </c>
      <c r="I2" s="55" t="s">
        <v>2</v>
      </c>
      <c r="J2" s="55" t="s">
        <v>0</v>
      </c>
      <c r="K2" s="55" t="s">
        <v>31</v>
      </c>
      <c r="L2" s="55" t="s">
        <v>1</v>
      </c>
      <c r="M2" s="55" t="s">
        <v>34</v>
      </c>
      <c r="N2" s="55" t="s">
        <v>36</v>
      </c>
      <c r="O2" s="55"/>
    </row>
    <row r="3" spans="1:42" s="6" customFormat="1" x14ac:dyDescent="0.25">
      <c r="A3" s="35" t="s">
        <v>32</v>
      </c>
      <c r="B3" s="36" t="s">
        <v>151</v>
      </c>
      <c r="C3" s="35">
        <v>771</v>
      </c>
      <c r="D3" s="36"/>
      <c r="E3" s="36" t="s">
        <v>152</v>
      </c>
      <c r="F3" s="36">
        <v>22.768000000000001</v>
      </c>
      <c r="G3" s="36">
        <v>3.9E-2</v>
      </c>
      <c r="H3" s="36">
        <v>0.115</v>
      </c>
      <c r="I3" s="36">
        <v>6.0999999999999999E-2</v>
      </c>
      <c r="J3" s="36">
        <v>1.179</v>
      </c>
      <c r="K3" s="36">
        <v>0.28100000000000003</v>
      </c>
      <c r="L3" s="36">
        <v>0.45</v>
      </c>
      <c r="M3" s="36">
        <v>0.17899999999999999</v>
      </c>
      <c r="N3" s="36">
        <f t="shared" ref="N3:N20" si="0">F3-M3</f>
        <v>22.589000000000002</v>
      </c>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row>
    <row r="4" spans="1:42" s="6" customFormat="1" x14ac:dyDescent="0.25">
      <c r="A4" s="35" t="s">
        <v>32</v>
      </c>
      <c r="B4" s="36" t="s">
        <v>151</v>
      </c>
      <c r="C4" s="35">
        <v>774</v>
      </c>
      <c r="D4" s="36"/>
      <c r="E4" s="36" t="s">
        <v>153</v>
      </c>
      <c r="F4" s="36">
        <v>21.305</v>
      </c>
      <c r="G4" s="36">
        <v>0.03</v>
      </c>
      <c r="H4" s="36">
        <v>0.111</v>
      </c>
      <c r="I4" s="36">
        <v>5.3999999999999999E-2</v>
      </c>
      <c r="J4" s="36">
        <v>1.095</v>
      </c>
      <c r="K4" s="36">
        <v>0.25900000000000001</v>
      </c>
      <c r="L4" s="36">
        <v>0.439</v>
      </c>
      <c r="M4" s="36">
        <v>0.18099999999999999</v>
      </c>
      <c r="N4" s="36">
        <f t="shared" si="0"/>
        <v>21.123999999999999</v>
      </c>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row>
    <row r="5" spans="1:42" s="6" customFormat="1" x14ac:dyDescent="0.25">
      <c r="A5" s="35" t="s">
        <v>32</v>
      </c>
      <c r="B5" s="36" t="s">
        <v>151</v>
      </c>
      <c r="C5" s="35">
        <v>780</v>
      </c>
      <c r="D5" s="36"/>
      <c r="E5" s="36" t="s">
        <v>154</v>
      </c>
      <c r="F5" s="36">
        <v>23.76</v>
      </c>
      <c r="G5" s="36">
        <v>4.5999999999999999E-2</v>
      </c>
      <c r="H5" s="36">
        <v>0.11899999999999999</v>
      </c>
      <c r="I5" s="36">
        <v>6.8000000000000005E-2</v>
      </c>
      <c r="J5" s="36">
        <v>1.2609999999999999</v>
      </c>
      <c r="K5" s="36">
        <v>0.309</v>
      </c>
      <c r="L5" s="36">
        <v>0.44900000000000001</v>
      </c>
      <c r="M5" s="36">
        <v>0.18099999999999999</v>
      </c>
      <c r="N5" s="36">
        <f t="shared" si="0"/>
        <v>23.579000000000001</v>
      </c>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row>
    <row r="6" spans="1:42" s="11" customFormat="1" x14ac:dyDescent="0.25">
      <c r="A6" s="35"/>
      <c r="B6" s="36"/>
      <c r="C6" s="35"/>
      <c r="D6" s="36"/>
      <c r="E6" s="36"/>
      <c r="F6" s="36"/>
      <c r="G6" s="36"/>
      <c r="H6" s="36"/>
      <c r="I6" s="36"/>
      <c r="J6" s="36"/>
      <c r="K6" s="36"/>
      <c r="L6" s="36"/>
      <c r="M6" s="36"/>
      <c r="N6" s="36"/>
    </row>
    <row r="7" spans="1:42" s="11" customFormat="1" x14ac:dyDescent="0.25">
      <c r="A7" s="35"/>
      <c r="B7" s="36"/>
      <c r="C7" s="35"/>
      <c r="D7" s="36"/>
      <c r="E7" s="36"/>
      <c r="F7" s="36"/>
      <c r="G7" s="36"/>
      <c r="H7" s="36"/>
      <c r="I7" s="36"/>
      <c r="J7" s="36"/>
      <c r="K7" s="36"/>
      <c r="L7" s="36"/>
      <c r="M7" s="36"/>
      <c r="N7" s="36"/>
    </row>
    <row r="8" spans="1:42" s="11" customFormat="1" x14ac:dyDescent="0.25">
      <c r="A8" s="35"/>
      <c r="B8" s="36"/>
      <c r="C8" s="35"/>
      <c r="D8" s="36"/>
      <c r="E8" s="36"/>
      <c r="F8" s="36"/>
      <c r="G8" s="36"/>
      <c r="H8" s="36"/>
      <c r="I8" s="36"/>
      <c r="J8" s="36"/>
      <c r="K8" s="36"/>
      <c r="L8" s="36"/>
      <c r="M8" s="36"/>
      <c r="N8" s="36"/>
    </row>
    <row r="9" spans="1:42" s="7" customFormat="1" x14ac:dyDescent="0.25">
      <c r="A9" s="41" t="s">
        <v>158</v>
      </c>
      <c r="B9" s="42" t="s">
        <v>151</v>
      </c>
      <c r="C9" s="41">
        <v>768</v>
      </c>
      <c r="D9" s="42"/>
      <c r="E9" s="42" t="s">
        <v>155</v>
      </c>
      <c r="F9" s="42">
        <v>20.891999999999999</v>
      </c>
      <c r="G9" s="42">
        <v>3.2000000000000001E-2</v>
      </c>
      <c r="H9" s="42">
        <v>0.114</v>
      </c>
      <c r="I9" s="42">
        <v>5.3999999999999999E-2</v>
      </c>
      <c r="J9" s="42">
        <v>1.042</v>
      </c>
      <c r="K9" s="42">
        <v>0.26</v>
      </c>
      <c r="L9" s="42">
        <v>0.42599999999999999</v>
      </c>
      <c r="M9" s="42">
        <v>0.18</v>
      </c>
      <c r="N9" s="42">
        <v>20.712</v>
      </c>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row>
    <row r="10" spans="1:42" s="7" customFormat="1" x14ac:dyDescent="0.25">
      <c r="A10" s="41" t="s">
        <v>158</v>
      </c>
      <c r="B10" s="42" t="s">
        <v>151</v>
      </c>
      <c r="C10" s="41">
        <v>769</v>
      </c>
      <c r="D10" s="42"/>
      <c r="E10" s="42" t="s">
        <v>156</v>
      </c>
      <c r="F10" s="42">
        <v>24.86</v>
      </c>
      <c r="G10" s="42">
        <v>3.7999999999999999E-2</v>
      </c>
      <c r="H10" s="42">
        <v>0.122</v>
      </c>
      <c r="I10" s="42">
        <v>6.5000000000000002E-2</v>
      </c>
      <c r="J10" s="42">
        <v>1.3680000000000001</v>
      </c>
      <c r="K10" s="42">
        <v>0.32200000000000001</v>
      </c>
      <c r="L10" s="42">
        <v>0.46500000000000002</v>
      </c>
      <c r="M10" s="42">
        <v>0.18</v>
      </c>
      <c r="N10" s="42">
        <v>24.68</v>
      </c>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row>
    <row r="11" spans="1:42" s="7" customFormat="1" x14ac:dyDescent="0.25">
      <c r="A11" s="41" t="s">
        <v>158</v>
      </c>
      <c r="B11" s="42" t="s">
        <v>151</v>
      </c>
      <c r="C11" s="41">
        <v>770</v>
      </c>
      <c r="D11" s="42"/>
      <c r="E11" s="42" t="s">
        <v>157</v>
      </c>
      <c r="F11" s="42">
        <v>23.393999999999998</v>
      </c>
      <c r="G11" s="42">
        <v>3.7999999999999999E-2</v>
      </c>
      <c r="H11" s="42">
        <v>0.109</v>
      </c>
      <c r="I11" s="42">
        <v>5.3999999999999999E-2</v>
      </c>
      <c r="J11" s="42">
        <v>1.1339999999999999</v>
      </c>
      <c r="K11" s="42">
        <v>0.28399999999999997</v>
      </c>
      <c r="L11" s="42">
        <v>0.45200000000000001</v>
      </c>
      <c r="M11" s="42">
        <v>0.18099999999999999</v>
      </c>
      <c r="N11" s="42">
        <v>23.212999999999997</v>
      </c>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row>
    <row r="12" spans="1:42" s="12" customFormat="1" x14ac:dyDescent="0.25">
      <c r="A12" s="41"/>
      <c r="B12" s="42"/>
      <c r="C12" s="41"/>
      <c r="D12" s="42"/>
      <c r="E12" s="42"/>
      <c r="F12" s="42"/>
      <c r="G12" s="42"/>
      <c r="H12" s="42"/>
      <c r="I12" s="42"/>
      <c r="J12" s="42"/>
      <c r="K12" s="42"/>
      <c r="L12" s="42"/>
      <c r="M12" s="42"/>
      <c r="N12" s="42">
        <f t="shared" si="0"/>
        <v>0</v>
      </c>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row>
    <row r="13" spans="1:42" s="12" customFormat="1" x14ac:dyDescent="0.25">
      <c r="A13" s="41"/>
      <c r="B13" s="42"/>
      <c r="C13" s="41"/>
      <c r="D13" s="42"/>
      <c r="E13" s="42"/>
      <c r="F13" s="42"/>
      <c r="G13" s="42"/>
      <c r="H13" s="42"/>
      <c r="I13" s="42"/>
      <c r="J13" s="42"/>
      <c r="K13" s="42"/>
      <c r="L13" s="42"/>
      <c r="M13" s="42"/>
      <c r="N13" s="42">
        <f t="shared" si="0"/>
        <v>0</v>
      </c>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row>
    <row r="14" spans="1:42" s="12" customFormat="1" x14ac:dyDescent="0.25">
      <c r="A14" s="41"/>
      <c r="B14" s="42"/>
      <c r="C14" s="41"/>
      <c r="D14" s="42"/>
      <c r="E14" s="42"/>
      <c r="F14" s="42"/>
      <c r="G14" s="42"/>
      <c r="H14" s="42"/>
      <c r="I14" s="42"/>
      <c r="J14" s="42"/>
      <c r="K14" s="42"/>
      <c r="L14" s="42"/>
      <c r="M14" s="42"/>
      <c r="N14" s="42">
        <f t="shared" si="0"/>
        <v>0</v>
      </c>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row>
    <row r="15" spans="1:42" s="5" customFormat="1" x14ac:dyDescent="0.25">
      <c r="A15" s="39"/>
      <c r="B15" s="40"/>
      <c r="C15" s="39"/>
      <c r="D15" s="40"/>
      <c r="E15" s="40"/>
      <c r="F15" s="40"/>
      <c r="G15" s="40"/>
      <c r="H15" s="40"/>
      <c r="I15" s="40"/>
      <c r="J15" s="40"/>
      <c r="K15" s="40"/>
      <c r="L15" s="40"/>
      <c r="M15" s="40"/>
      <c r="N15" s="40">
        <f t="shared" si="0"/>
        <v>0</v>
      </c>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row>
    <row r="16" spans="1:42" s="5" customFormat="1" x14ac:dyDescent="0.25">
      <c r="A16" s="39"/>
      <c r="B16" s="40"/>
      <c r="C16" s="39"/>
      <c r="D16" s="40"/>
      <c r="E16" s="40"/>
      <c r="F16" s="40"/>
      <c r="G16" s="40"/>
      <c r="H16" s="40"/>
      <c r="I16" s="40"/>
      <c r="J16" s="40"/>
      <c r="K16" s="40"/>
      <c r="L16" s="40"/>
      <c r="M16" s="40"/>
      <c r="N16" s="40">
        <f t="shared" si="0"/>
        <v>0</v>
      </c>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row>
    <row r="17" spans="1:42" s="5" customFormat="1" x14ac:dyDescent="0.25">
      <c r="A17" s="39"/>
      <c r="B17" s="40"/>
      <c r="C17" s="39"/>
      <c r="D17" s="40"/>
      <c r="E17" s="40"/>
      <c r="F17" s="40"/>
      <c r="G17" s="40"/>
      <c r="H17" s="40"/>
      <c r="I17" s="40"/>
      <c r="J17" s="40"/>
      <c r="K17" s="40"/>
      <c r="L17" s="40"/>
      <c r="M17" s="40"/>
      <c r="N17" s="40">
        <f t="shared" si="0"/>
        <v>0</v>
      </c>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row>
    <row r="18" spans="1:42" s="14" customFormat="1" x14ac:dyDescent="0.25">
      <c r="A18" s="39"/>
      <c r="B18" s="40"/>
      <c r="C18" s="39"/>
      <c r="D18" s="40"/>
      <c r="E18" s="40"/>
      <c r="F18" s="40"/>
      <c r="G18" s="40"/>
      <c r="H18" s="40"/>
      <c r="I18" s="40"/>
      <c r="J18" s="40"/>
      <c r="K18" s="40"/>
      <c r="L18" s="40"/>
      <c r="M18" s="40"/>
      <c r="N18" s="40">
        <f t="shared" si="0"/>
        <v>0</v>
      </c>
    </row>
    <row r="19" spans="1:42" s="14" customFormat="1" x14ac:dyDescent="0.25">
      <c r="A19" s="39"/>
      <c r="B19" s="40"/>
      <c r="C19" s="39"/>
      <c r="D19" s="40"/>
      <c r="E19" s="40"/>
      <c r="F19" s="40"/>
      <c r="G19" s="40"/>
      <c r="H19" s="40"/>
      <c r="I19" s="40"/>
      <c r="J19" s="40"/>
      <c r="K19" s="40"/>
      <c r="L19" s="40"/>
      <c r="M19" s="40"/>
      <c r="N19" s="40">
        <f t="shared" si="0"/>
        <v>0</v>
      </c>
    </row>
    <row r="20" spans="1:42" s="14" customFormat="1" x14ac:dyDescent="0.25">
      <c r="A20" s="39"/>
      <c r="B20" s="40"/>
      <c r="C20" s="39"/>
      <c r="D20" s="40"/>
      <c r="E20" s="40"/>
      <c r="F20" s="40"/>
      <c r="G20" s="40"/>
      <c r="H20" s="40"/>
      <c r="I20" s="40"/>
      <c r="J20" s="40"/>
      <c r="K20" s="40"/>
      <c r="L20" s="40"/>
      <c r="M20" s="40"/>
      <c r="N20" s="40">
        <f t="shared" si="0"/>
        <v>0</v>
      </c>
    </row>
    <row r="21" spans="1:42" x14ac:dyDescent="0.25">
      <c r="F21" t="s">
        <v>41</v>
      </c>
      <c r="H21" s="59" t="s">
        <v>150</v>
      </c>
      <c r="I21" s="60"/>
      <c r="J21" s="60"/>
      <c r="K21" s="60"/>
      <c r="L21" s="60"/>
      <c r="M21" s="60"/>
    </row>
    <row r="23" spans="1:42" x14ac:dyDescent="0.25">
      <c r="A23" s="56" t="s">
        <v>124</v>
      </c>
    </row>
    <row r="24" spans="1:42" x14ac:dyDescent="0.25">
      <c r="A24" t="str">
        <f>J25</f>
        <v>WT</v>
      </c>
      <c r="B24" t="str">
        <f>J27</f>
        <v>HETERO</v>
      </c>
      <c r="C24" t="str">
        <f>J29</f>
        <v>KI</v>
      </c>
      <c r="M24" s="58" t="s">
        <v>307</v>
      </c>
      <c r="N24" s="58"/>
      <c r="O24" s="58"/>
      <c r="P24" s="58"/>
      <c r="Q24" s="28"/>
    </row>
    <row r="25" spans="1:42" x14ac:dyDescent="0.25">
      <c r="A25" s="36">
        <f t="shared" ref="A25:A30" si="1">N3</f>
        <v>22.589000000000002</v>
      </c>
      <c r="B25" s="40">
        <f t="shared" ref="B25:B30" si="2">N15</f>
        <v>0</v>
      </c>
      <c r="C25" s="41">
        <f t="shared" ref="C25:C30" si="3">N9</f>
        <v>20.712</v>
      </c>
      <c r="G25" t="s">
        <v>125</v>
      </c>
      <c r="J25" s="35" t="s">
        <v>32</v>
      </c>
    </row>
    <row r="26" spans="1:42" x14ac:dyDescent="0.25">
      <c r="A26" s="36">
        <f t="shared" si="1"/>
        <v>21.123999999999999</v>
      </c>
      <c r="B26" s="40">
        <f t="shared" si="2"/>
        <v>0</v>
      </c>
      <c r="C26" s="41">
        <f t="shared" si="3"/>
        <v>24.68</v>
      </c>
      <c r="D26" s="31" t="s">
        <v>58</v>
      </c>
    </row>
    <row r="27" spans="1:42" x14ac:dyDescent="0.25">
      <c r="A27" s="36">
        <f t="shared" si="1"/>
        <v>23.579000000000001</v>
      </c>
      <c r="B27" s="40">
        <f t="shared" si="2"/>
        <v>0</v>
      </c>
      <c r="C27" s="41">
        <f t="shared" si="3"/>
        <v>23.212999999999997</v>
      </c>
      <c r="D27" s="28">
        <f>_xlfn.T.TEST(A25:A27,C25:C27,2,2)</f>
        <v>0.7637525613087075</v>
      </c>
      <c r="G27" t="s">
        <v>126</v>
      </c>
      <c r="J27" s="39" t="s">
        <v>33</v>
      </c>
    </row>
    <row r="28" spans="1:42" x14ac:dyDescent="0.25">
      <c r="A28" s="10">
        <f t="shared" si="1"/>
        <v>0</v>
      </c>
      <c r="B28" s="40">
        <f t="shared" si="2"/>
        <v>0</v>
      </c>
      <c r="C28" s="41">
        <f t="shared" si="3"/>
        <v>0</v>
      </c>
    </row>
    <row r="29" spans="1:42" x14ac:dyDescent="0.25">
      <c r="A29" s="10">
        <f t="shared" si="1"/>
        <v>0</v>
      </c>
      <c r="B29" s="40">
        <f t="shared" si="2"/>
        <v>0</v>
      </c>
      <c r="C29" s="41">
        <f t="shared" si="3"/>
        <v>0</v>
      </c>
      <c r="G29" t="s">
        <v>127</v>
      </c>
      <c r="J29" s="41" t="s">
        <v>158</v>
      </c>
    </row>
    <row r="30" spans="1:42" x14ac:dyDescent="0.25">
      <c r="A30" s="10">
        <f t="shared" si="1"/>
        <v>0</v>
      </c>
      <c r="B30" s="40">
        <f t="shared" si="2"/>
        <v>0</v>
      </c>
      <c r="C30" s="41">
        <f t="shared" si="3"/>
        <v>0</v>
      </c>
    </row>
    <row r="39" spans="1:4" x14ac:dyDescent="0.25">
      <c r="A39" s="56" t="s">
        <v>66</v>
      </c>
    </row>
    <row r="40" spans="1:4" x14ac:dyDescent="0.25">
      <c r="A40" t="str">
        <f>J25</f>
        <v>WT</v>
      </c>
      <c r="B40" t="str">
        <f>J27</f>
        <v>HETERO</v>
      </c>
      <c r="C40" t="str">
        <f>J29</f>
        <v>KI</v>
      </c>
    </row>
    <row r="41" spans="1:4" x14ac:dyDescent="0.25">
      <c r="A41" s="36">
        <f t="shared" ref="A41:A46" si="4">L3</f>
        <v>0.45</v>
      </c>
      <c r="B41" s="40">
        <f t="shared" ref="B41:B46" si="5">L15</f>
        <v>0</v>
      </c>
      <c r="C41" s="41">
        <f t="shared" ref="C41:C46" si="6">L9</f>
        <v>0.42599999999999999</v>
      </c>
    </row>
    <row r="42" spans="1:4" x14ac:dyDescent="0.25">
      <c r="A42" s="36">
        <f t="shared" si="4"/>
        <v>0.439</v>
      </c>
      <c r="B42" s="40">
        <f t="shared" si="5"/>
        <v>0</v>
      </c>
      <c r="C42" s="41">
        <f t="shared" si="6"/>
        <v>0.46500000000000002</v>
      </c>
      <c r="D42" s="31" t="s">
        <v>58</v>
      </c>
    </row>
    <row r="43" spans="1:4" x14ac:dyDescent="0.25">
      <c r="A43" s="36">
        <f t="shared" si="4"/>
        <v>0.44900000000000001</v>
      </c>
      <c r="B43" s="40">
        <f t="shared" si="5"/>
        <v>0</v>
      </c>
      <c r="C43" s="41">
        <f t="shared" si="6"/>
        <v>0.45200000000000001</v>
      </c>
      <c r="D43" s="28">
        <f>_xlfn.T.TEST(A41:A43,C41:C43,2,2)</f>
        <v>0.89617034104348603</v>
      </c>
    </row>
    <row r="44" spans="1:4" x14ac:dyDescent="0.25">
      <c r="A44" s="36">
        <f t="shared" si="4"/>
        <v>0</v>
      </c>
      <c r="B44" s="40">
        <f t="shared" si="5"/>
        <v>0</v>
      </c>
      <c r="C44" s="41">
        <f t="shared" si="6"/>
        <v>0</v>
      </c>
    </row>
    <row r="45" spans="1:4" x14ac:dyDescent="0.25">
      <c r="A45" s="36">
        <f t="shared" si="4"/>
        <v>0</v>
      </c>
      <c r="B45" s="40">
        <f t="shared" si="5"/>
        <v>0</v>
      </c>
      <c r="C45" s="41">
        <f t="shared" si="6"/>
        <v>0</v>
      </c>
    </row>
    <row r="46" spans="1:4" x14ac:dyDescent="0.25">
      <c r="A46" s="36">
        <f t="shared" si="4"/>
        <v>0</v>
      </c>
      <c r="B46" s="40">
        <f t="shared" si="5"/>
        <v>0</v>
      </c>
      <c r="C46" s="41">
        <f t="shared" si="6"/>
        <v>0</v>
      </c>
    </row>
    <row r="55" spans="1:12" x14ac:dyDescent="0.25">
      <c r="A55" s="56" t="s">
        <v>67</v>
      </c>
      <c r="G55" s="32"/>
      <c r="H55" s="57" t="s">
        <v>59</v>
      </c>
      <c r="I55" s="32"/>
    </row>
    <row r="56" spans="1:12" x14ac:dyDescent="0.25">
      <c r="A56" t="str">
        <f>J25</f>
        <v>WT</v>
      </c>
      <c r="B56" t="str">
        <f>J27</f>
        <v>HETERO</v>
      </c>
      <c r="C56" t="str">
        <f>J29</f>
        <v>KI</v>
      </c>
      <c r="H56" s="9" t="str">
        <f>J25</f>
        <v>WT</v>
      </c>
      <c r="I56" s="9" t="str">
        <f>J27</f>
        <v>HETERO</v>
      </c>
      <c r="J56" t="str">
        <f>J29</f>
        <v>KI</v>
      </c>
    </row>
    <row r="57" spans="1:12" x14ac:dyDescent="0.25">
      <c r="A57" s="36">
        <f t="shared" ref="A57:A62" si="7">G3/L3*100</f>
        <v>8.6666666666666679</v>
      </c>
      <c r="B57" s="40" t="e">
        <f t="shared" ref="B57:B62" si="8">G15/L15*100</f>
        <v>#DIV/0!</v>
      </c>
      <c r="C57" s="41">
        <f t="shared" ref="C57:C62" si="9">G9/L9*100</f>
        <v>7.511737089201878</v>
      </c>
      <c r="H57" s="35">
        <f t="shared" ref="H57:H62" si="10">G3</f>
        <v>3.9E-2</v>
      </c>
      <c r="I57" s="39">
        <f t="shared" ref="I57:I62" si="11">G15</f>
        <v>0</v>
      </c>
      <c r="J57" s="37">
        <f t="shared" ref="J57:J62" si="12">G9</f>
        <v>3.2000000000000001E-2</v>
      </c>
      <c r="L57" s="43"/>
    </row>
    <row r="58" spans="1:12" x14ac:dyDescent="0.25">
      <c r="A58" s="36">
        <f t="shared" si="7"/>
        <v>6.83371298405467</v>
      </c>
      <c r="B58" s="40" t="e">
        <f t="shared" si="8"/>
        <v>#DIV/0!</v>
      </c>
      <c r="C58" s="41">
        <f t="shared" si="9"/>
        <v>8.172043010752688</v>
      </c>
      <c r="D58" s="31" t="s">
        <v>58</v>
      </c>
      <c r="H58" s="35">
        <f t="shared" si="10"/>
        <v>0.03</v>
      </c>
      <c r="I58" s="39">
        <f t="shared" si="11"/>
        <v>0</v>
      </c>
      <c r="J58" s="37">
        <f t="shared" si="12"/>
        <v>3.7999999999999999E-2</v>
      </c>
      <c r="K58" s="31" t="s">
        <v>58</v>
      </c>
      <c r="L58" s="25"/>
    </row>
    <row r="59" spans="1:12" x14ac:dyDescent="0.25">
      <c r="A59" s="36">
        <f t="shared" si="7"/>
        <v>10.244988864142538</v>
      </c>
      <c r="B59" s="40" t="e">
        <f t="shared" si="8"/>
        <v>#DIV/0!</v>
      </c>
      <c r="C59" s="41">
        <f t="shared" si="9"/>
        <v>8.4070796460176975</v>
      </c>
      <c r="D59" s="28">
        <f>_xlfn.T.TEST(A57:A59,C57:C59,2,2)</f>
        <v>0.61790645935041155</v>
      </c>
      <c r="H59" s="35">
        <f t="shared" si="10"/>
        <v>4.5999999999999999E-2</v>
      </c>
      <c r="I59" s="39">
        <f t="shared" si="11"/>
        <v>0</v>
      </c>
      <c r="J59" s="37">
        <f t="shared" si="12"/>
        <v>3.7999999999999999E-2</v>
      </c>
      <c r="K59" s="28">
        <f>_xlfn.T.TEST(H57:H59,J57:J59,2,2)</f>
        <v>0.66771405640532089</v>
      </c>
    </row>
    <row r="60" spans="1:12" x14ac:dyDescent="0.25">
      <c r="A60" s="36" t="e">
        <f t="shared" si="7"/>
        <v>#DIV/0!</v>
      </c>
      <c r="B60" s="40" t="e">
        <f t="shared" si="8"/>
        <v>#DIV/0!</v>
      </c>
      <c r="C60" s="41" t="e">
        <f t="shared" si="9"/>
        <v>#DIV/0!</v>
      </c>
      <c r="H60" s="35">
        <f t="shared" si="10"/>
        <v>0</v>
      </c>
      <c r="I60" s="39">
        <f t="shared" si="11"/>
        <v>0</v>
      </c>
      <c r="J60" s="37">
        <f t="shared" si="12"/>
        <v>0</v>
      </c>
    </row>
    <row r="61" spans="1:12" x14ac:dyDescent="0.25">
      <c r="A61" s="36" t="e">
        <f t="shared" si="7"/>
        <v>#DIV/0!</v>
      </c>
      <c r="B61" s="40" t="e">
        <f t="shared" si="8"/>
        <v>#DIV/0!</v>
      </c>
      <c r="C61" s="41" t="e">
        <f t="shared" si="9"/>
        <v>#DIV/0!</v>
      </c>
      <c r="H61" s="35">
        <f t="shared" si="10"/>
        <v>0</v>
      </c>
      <c r="I61" s="39">
        <f t="shared" si="11"/>
        <v>0</v>
      </c>
      <c r="J61" s="37">
        <f t="shared" si="12"/>
        <v>0</v>
      </c>
    </row>
    <row r="62" spans="1:12" x14ac:dyDescent="0.25">
      <c r="A62" s="36" t="e">
        <f t="shared" si="7"/>
        <v>#DIV/0!</v>
      </c>
      <c r="B62" s="40" t="e">
        <f t="shared" si="8"/>
        <v>#DIV/0!</v>
      </c>
      <c r="C62" s="41" t="e">
        <f t="shared" si="9"/>
        <v>#DIV/0!</v>
      </c>
      <c r="H62" s="35">
        <f t="shared" si="10"/>
        <v>0</v>
      </c>
      <c r="I62" s="39">
        <f t="shared" si="11"/>
        <v>0</v>
      </c>
      <c r="J62" s="37">
        <f t="shared" si="12"/>
        <v>0</v>
      </c>
    </row>
    <row r="71" spans="1:13" s="4" customFormat="1" x14ac:dyDescent="0.25">
      <c r="A71" s="56" t="s">
        <v>68</v>
      </c>
      <c r="C71"/>
      <c r="D71"/>
      <c r="E71"/>
      <c r="F71"/>
      <c r="G71"/>
      <c r="H71" s="32"/>
      <c r="I71" s="57" t="s">
        <v>60</v>
      </c>
      <c r="J71" s="32"/>
    </row>
    <row r="72" spans="1:13" x14ac:dyDescent="0.25">
      <c r="A72" t="str">
        <f>J25</f>
        <v>WT</v>
      </c>
      <c r="B72" t="str">
        <f>J27</f>
        <v>HETERO</v>
      </c>
      <c r="C72" t="str">
        <f>J29</f>
        <v>KI</v>
      </c>
      <c r="I72" s="9" t="str">
        <f>J25</f>
        <v>WT</v>
      </c>
      <c r="J72" s="9" t="str">
        <f>J27</f>
        <v>HETERO</v>
      </c>
      <c r="K72" t="str">
        <f>J29</f>
        <v>KI</v>
      </c>
    </row>
    <row r="73" spans="1:13" x14ac:dyDescent="0.25">
      <c r="A73" s="36">
        <f t="shared" ref="A73:A78" si="13">H3/L3*100</f>
        <v>25.555555555555554</v>
      </c>
      <c r="B73" s="40" t="e">
        <f t="shared" ref="B73:B78" si="14">H15/L15*100</f>
        <v>#DIV/0!</v>
      </c>
      <c r="C73" s="41">
        <f t="shared" ref="C73:C78" si="15">H9/L9*100</f>
        <v>26.760563380281692</v>
      </c>
      <c r="I73" s="35">
        <f t="shared" ref="I73:I78" si="16">H3</f>
        <v>0.115</v>
      </c>
      <c r="J73" s="39">
        <f t="shared" ref="J73:J78" si="17">H15</f>
        <v>0</v>
      </c>
      <c r="K73" s="37">
        <f t="shared" ref="K73:K78" si="18">H9</f>
        <v>0.114</v>
      </c>
    </row>
    <row r="74" spans="1:13" x14ac:dyDescent="0.25">
      <c r="A74" s="36">
        <f t="shared" si="13"/>
        <v>25.284738041002282</v>
      </c>
      <c r="B74" s="40" t="e">
        <f t="shared" si="14"/>
        <v>#DIV/0!</v>
      </c>
      <c r="C74" s="41">
        <f t="shared" si="15"/>
        <v>26.236559139784944</v>
      </c>
      <c r="D74" s="31" t="s">
        <v>58</v>
      </c>
      <c r="I74" s="35">
        <f t="shared" si="16"/>
        <v>0.111</v>
      </c>
      <c r="J74" s="39">
        <f t="shared" si="17"/>
        <v>0</v>
      </c>
      <c r="K74" s="37">
        <f t="shared" si="18"/>
        <v>0.122</v>
      </c>
      <c r="L74" s="31" t="s">
        <v>58</v>
      </c>
      <c r="M74" s="43"/>
    </row>
    <row r="75" spans="1:13" x14ac:dyDescent="0.25">
      <c r="A75" s="36">
        <f t="shared" si="13"/>
        <v>26.503340757238302</v>
      </c>
      <c r="B75" s="40" t="e">
        <f t="shared" si="14"/>
        <v>#DIV/0!</v>
      </c>
      <c r="C75" s="41">
        <f t="shared" si="15"/>
        <v>24.115044247787608</v>
      </c>
      <c r="D75" s="28">
        <f>_xlfn.T.TEST(A73:A75,C73:C75,2,2)</f>
        <v>0.93502127511760946</v>
      </c>
      <c r="I75" s="35">
        <f t="shared" si="16"/>
        <v>0.11899999999999999</v>
      </c>
      <c r="J75" s="39">
        <f t="shared" si="17"/>
        <v>0</v>
      </c>
      <c r="K75" s="37">
        <f t="shared" si="18"/>
        <v>0.109</v>
      </c>
      <c r="L75" s="28">
        <f>_xlfn.T.TEST(I73:I75,K73:K75,2,2)</f>
        <v>1</v>
      </c>
      <c r="M75" s="25"/>
    </row>
    <row r="76" spans="1:13" x14ac:dyDescent="0.25">
      <c r="A76" s="36" t="e">
        <f t="shared" si="13"/>
        <v>#DIV/0!</v>
      </c>
      <c r="B76" s="40" t="e">
        <f t="shared" si="14"/>
        <v>#DIV/0!</v>
      </c>
      <c r="C76" s="41" t="e">
        <f t="shared" si="15"/>
        <v>#DIV/0!</v>
      </c>
      <c r="I76" s="35">
        <f t="shared" si="16"/>
        <v>0</v>
      </c>
      <c r="J76" s="39">
        <f t="shared" si="17"/>
        <v>0</v>
      </c>
      <c r="K76" s="37">
        <f t="shared" si="18"/>
        <v>0</v>
      </c>
    </row>
    <row r="77" spans="1:13" x14ac:dyDescent="0.25">
      <c r="A77" s="36" t="e">
        <f t="shared" si="13"/>
        <v>#DIV/0!</v>
      </c>
      <c r="B77" s="40" t="e">
        <f t="shared" si="14"/>
        <v>#DIV/0!</v>
      </c>
      <c r="C77" s="41" t="e">
        <f t="shared" si="15"/>
        <v>#DIV/0!</v>
      </c>
      <c r="I77" s="35">
        <f t="shared" si="16"/>
        <v>0</v>
      </c>
      <c r="J77" s="39">
        <f t="shared" si="17"/>
        <v>0</v>
      </c>
      <c r="K77" s="37">
        <f t="shared" si="18"/>
        <v>0</v>
      </c>
    </row>
    <row r="78" spans="1:13" x14ac:dyDescent="0.25">
      <c r="A78" s="36" t="e">
        <f t="shared" si="13"/>
        <v>#DIV/0!</v>
      </c>
      <c r="B78" s="40" t="e">
        <f t="shared" si="14"/>
        <v>#DIV/0!</v>
      </c>
      <c r="C78" s="41" t="e">
        <f t="shared" si="15"/>
        <v>#DIV/0!</v>
      </c>
      <c r="I78" s="35">
        <f t="shared" si="16"/>
        <v>0</v>
      </c>
      <c r="J78" s="39">
        <f t="shared" si="17"/>
        <v>0</v>
      </c>
      <c r="K78" s="37">
        <f t="shared" si="18"/>
        <v>0</v>
      </c>
    </row>
    <row r="87" spans="1:14" s="4" customFormat="1" x14ac:dyDescent="0.25">
      <c r="A87" s="56" t="s">
        <v>69</v>
      </c>
      <c r="J87" s="56" t="s">
        <v>61</v>
      </c>
    </row>
    <row r="88" spans="1:14" x14ac:dyDescent="0.25">
      <c r="A88" t="str">
        <f>J25</f>
        <v>WT</v>
      </c>
      <c r="B88" t="str">
        <f>J27</f>
        <v>HETERO</v>
      </c>
      <c r="C88" t="str">
        <f>J29</f>
        <v>KI</v>
      </c>
      <c r="J88" s="9" t="str">
        <f>J25</f>
        <v>WT</v>
      </c>
      <c r="K88" s="9" t="str">
        <f>J27</f>
        <v>HETERO</v>
      </c>
      <c r="L88" t="str">
        <f>J29</f>
        <v>KI</v>
      </c>
    </row>
    <row r="89" spans="1:14" x14ac:dyDescent="0.25">
      <c r="A89" s="36">
        <f t="shared" ref="A89:A94" si="19">I3/L3*100</f>
        <v>13.555555555555554</v>
      </c>
      <c r="B89" s="40" t="e">
        <f t="shared" ref="B89:B94" si="20">I15/L15*100</f>
        <v>#DIV/0!</v>
      </c>
      <c r="C89" s="41">
        <f t="shared" ref="C89:C94" si="21">I9/L9*100</f>
        <v>12.676056338028168</v>
      </c>
      <c r="J89" s="35">
        <f t="shared" ref="J89:J94" si="22">I3</f>
        <v>6.0999999999999999E-2</v>
      </c>
      <c r="K89" s="39">
        <f t="shared" ref="K89:K94" si="23">I15</f>
        <v>0</v>
      </c>
      <c r="L89" s="37">
        <f t="shared" ref="L89:L94" si="24">I9</f>
        <v>5.3999999999999999E-2</v>
      </c>
    </row>
    <row r="90" spans="1:14" x14ac:dyDescent="0.25">
      <c r="A90" s="36">
        <f t="shared" si="19"/>
        <v>12.300683371298406</v>
      </c>
      <c r="B90" s="40" t="e">
        <f t="shared" si="20"/>
        <v>#DIV/0!</v>
      </c>
      <c r="C90" s="41">
        <f t="shared" si="21"/>
        <v>13.978494623655912</v>
      </c>
      <c r="D90" s="31" t="s">
        <v>58</v>
      </c>
      <c r="J90" s="35">
        <f t="shared" si="22"/>
        <v>5.3999999999999999E-2</v>
      </c>
      <c r="K90" s="39">
        <f t="shared" si="23"/>
        <v>0</v>
      </c>
      <c r="L90" s="37">
        <f t="shared" si="24"/>
        <v>6.5000000000000002E-2</v>
      </c>
      <c r="M90" s="31" t="s">
        <v>58</v>
      </c>
      <c r="N90" s="43"/>
    </row>
    <row r="91" spans="1:14" x14ac:dyDescent="0.25">
      <c r="A91" s="36">
        <f t="shared" si="19"/>
        <v>15.144766146993319</v>
      </c>
      <c r="B91" s="40" t="e">
        <f t="shared" si="20"/>
        <v>#DIV/0!</v>
      </c>
      <c r="C91" s="41">
        <f t="shared" si="21"/>
        <v>11.946902654867255</v>
      </c>
      <c r="D91" s="28">
        <f>_xlfn.T.TEST(A89:A91,C89:C91,2,2)</f>
        <v>0.47475838397932835</v>
      </c>
      <c r="J91" s="35">
        <f t="shared" si="22"/>
        <v>6.8000000000000005E-2</v>
      </c>
      <c r="K91" s="39">
        <f t="shared" si="23"/>
        <v>0</v>
      </c>
      <c r="L91" s="37">
        <f t="shared" si="24"/>
        <v>5.3999999999999999E-2</v>
      </c>
      <c r="M91" s="28">
        <f>_xlfn.T.TEST(J89:J91,L89:L91,2,2)</f>
        <v>0.57430705877748645</v>
      </c>
      <c r="N91" s="25"/>
    </row>
    <row r="92" spans="1:14" x14ac:dyDescent="0.25">
      <c r="A92" s="36" t="e">
        <f t="shared" si="19"/>
        <v>#DIV/0!</v>
      </c>
      <c r="B92" s="40" t="e">
        <f t="shared" si="20"/>
        <v>#DIV/0!</v>
      </c>
      <c r="C92" s="41" t="e">
        <f t="shared" si="21"/>
        <v>#DIV/0!</v>
      </c>
      <c r="J92" s="35">
        <f t="shared" si="22"/>
        <v>0</v>
      </c>
      <c r="K92" s="39">
        <f t="shared" si="23"/>
        <v>0</v>
      </c>
      <c r="L92" s="37">
        <f t="shared" si="24"/>
        <v>0</v>
      </c>
    </row>
    <row r="93" spans="1:14" x14ac:dyDescent="0.25">
      <c r="A93" s="36" t="e">
        <f t="shared" si="19"/>
        <v>#DIV/0!</v>
      </c>
      <c r="B93" s="40" t="e">
        <f t="shared" si="20"/>
        <v>#DIV/0!</v>
      </c>
      <c r="C93" s="41" t="e">
        <f t="shared" si="21"/>
        <v>#DIV/0!</v>
      </c>
      <c r="J93" s="35">
        <f t="shared" si="22"/>
        <v>0</v>
      </c>
      <c r="K93" s="39">
        <f t="shared" si="23"/>
        <v>0</v>
      </c>
      <c r="L93" s="37">
        <f t="shared" si="24"/>
        <v>0</v>
      </c>
    </row>
    <row r="94" spans="1:14" x14ac:dyDescent="0.25">
      <c r="A94" s="36" t="e">
        <f t="shared" si="19"/>
        <v>#DIV/0!</v>
      </c>
      <c r="B94" s="40" t="e">
        <f t="shared" si="20"/>
        <v>#DIV/0!</v>
      </c>
      <c r="C94" s="41" t="e">
        <f t="shared" si="21"/>
        <v>#DIV/0!</v>
      </c>
      <c r="J94" s="35">
        <f t="shared" si="22"/>
        <v>0</v>
      </c>
      <c r="K94" s="39">
        <f t="shared" si="23"/>
        <v>0</v>
      </c>
      <c r="L94" s="37">
        <f t="shared" si="24"/>
        <v>0</v>
      </c>
    </row>
    <row r="98" spans="1:13" x14ac:dyDescent="0.25">
      <c r="H98" s="16"/>
    </row>
    <row r="103" spans="1:13" s="4" customFormat="1" x14ac:dyDescent="0.25">
      <c r="A103" s="56" t="s">
        <v>70</v>
      </c>
      <c r="I103" s="56" t="s">
        <v>62</v>
      </c>
    </row>
    <row r="104" spans="1:13" x14ac:dyDescent="0.25">
      <c r="A104" t="str">
        <f>J25</f>
        <v>WT</v>
      </c>
      <c r="B104" t="str">
        <f>J27</f>
        <v>HETERO</v>
      </c>
      <c r="C104" t="str">
        <f>J29</f>
        <v>KI</v>
      </c>
      <c r="I104" s="9" t="str">
        <f>J25</f>
        <v>WT</v>
      </c>
      <c r="J104" s="9" t="str">
        <f>J27</f>
        <v>HETERO</v>
      </c>
      <c r="K104" t="str">
        <f>J29</f>
        <v>KI</v>
      </c>
    </row>
    <row r="105" spans="1:13" x14ac:dyDescent="0.25">
      <c r="A105" s="36">
        <f t="shared" ref="A105:A110" si="25">J3/L3*100</f>
        <v>262</v>
      </c>
      <c r="B105" s="40" t="e">
        <f t="shared" ref="B105:B110" si="26">J15/L15*100</f>
        <v>#DIV/0!</v>
      </c>
      <c r="C105" s="41">
        <f t="shared" ref="C105:C110" si="27">J9/L9*100</f>
        <v>244.60093896713616</v>
      </c>
      <c r="I105" s="35">
        <f t="shared" ref="I105:I110" si="28">J3</f>
        <v>1.179</v>
      </c>
      <c r="J105" s="39">
        <f t="shared" ref="J105:J110" si="29">J15</f>
        <v>0</v>
      </c>
      <c r="K105" s="37">
        <f t="shared" ref="K105:K110" si="30">J9</f>
        <v>1.042</v>
      </c>
      <c r="M105" s="43"/>
    </row>
    <row r="106" spans="1:13" x14ac:dyDescent="0.25">
      <c r="A106" s="36">
        <f t="shared" si="25"/>
        <v>249.43052391799543</v>
      </c>
      <c r="B106" s="40" t="e">
        <f t="shared" si="26"/>
        <v>#DIV/0!</v>
      </c>
      <c r="C106" s="41">
        <f t="shared" si="27"/>
        <v>294.19354838709677</v>
      </c>
      <c r="D106" s="31" t="s">
        <v>58</v>
      </c>
      <c r="I106" s="35">
        <f t="shared" si="28"/>
        <v>1.095</v>
      </c>
      <c r="J106" s="39">
        <f t="shared" si="29"/>
        <v>0</v>
      </c>
      <c r="K106" s="37">
        <f t="shared" si="30"/>
        <v>1.3680000000000001</v>
      </c>
      <c r="L106" s="31" t="s">
        <v>58</v>
      </c>
      <c r="M106" s="25"/>
    </row>
    <row r="107" spans="1:13" x14ac:dyDescent="0.25">
      <c r="A107" s="36">
        <f t="shared" si="25"/>
        <v>280.84632516703783</v>
      </c>
      <c r="B107" s="40" t="e">
        <f t="shared" si="26"/>
        <v>#DIV/0!</v>
      </c>
      <c r="C107" s="41">
        <f t="shared" si="27"/>
        <v>250.88495575221236</v>
      </c>
      <c r="D107" s="28">
        <f>_xlfn.T.TEST(A105:A107,C105:C107,2,2)</f>
        <v>0.96407338342716686</v>
      </c>
      <c r="I107" s="35">
        <f t="shared" si="28"/>
        <v>1.2609999999999999</v>
      </c>
      <c r="J107" s="39">
        <f t="shared" si="29"/>
        <v>0</v>
      </c>
      <c r="K107" s="37">
        <f t="shared" si="30"/>
        <v>1.1339999999999999</v>
      </c>
      <c r="L107" s="28">
        <f>_xlfn.T.TEST(I105:I107,K105:K107,2,2)</f>
        <v>0.97921351802949785</v>
      </c>
    </row>
    <row r="108" spans="1:13" x14ac:dyDescent="0.25">
      <c r="A108" s="36" t="e">
        <f t="shared" si="25"/>
        <v>#DIV/0!</v>
      </c>
      <c r="B108" s="40" t="e">
        <f t="shared" si="26"/>
        <v>#DIV/0!</v>
      </c>
      <c r="C108" s="41" t="e">
        <f t="shared" si="27"/>
        <v>#DIV/0!</v>
      </c>
      <c r="I108" s="35">
        <f t="shared" si="28"/>
        <v>0</v>
      </c>
      <c r="J108" s="39">
        <f t="shared" si="29"/>
        <v>0</v>
      </c>
      <c r="K108" s="37">
        <f t="shared" si="30"/>
        <v>0</v>
      </c>
    </row>
    <row r="109" spans="1:13" x14ac:dyDescent="0.25">
      <c r="A109" s="36" t="e">
        <f t="shared" si="25"/>
        <v>#DIV/0!</v>
      </c>
      <c r="B109" s="40" t="e">
        <f t="shared" si="26"/>
        <v>#DIV/0!</v>
      </c>
      <c r="C109" s="41" t="e">
        <f t="shared" si="27"/>
        <v>#DIV/0!</v>
      </c>
      <c r="I109" s="35">
        <f t="shared" si="28"/>
        <v>0</v>
      </c>
      <c r="J109" s="39">
        <f t="shared" si="29"/>
        <v>0</v>
      </c>
      <c r="K109" s="37">
        <f t="shared" si="30"/>
        <v>0</v>
      </c>
    </row>
    <row r="110" spans="1:13" x14ac:dyDescent="0.25">
      <c r="A110" s="36" t="e">
        <f t="shared" si="25"/>
        <v>#DIV/0!</v>
      </c>
      <c r="B110" s="13" t="e">
        <f t="shared" si="26"/>
        <v>#DIV/0!</v>
      </c>
      <c r="C110" s="41" t="e">
        <f t="shared" si="27"/>
        <v>#DIV/0!</v>
      </c>
      <c r="I110" s="35">
        <f t="shared" si="28"/>
        <v>0</v>
      </c>
      <c r="J110" s="39">
        <f t="shared" si="29"/>
        <v>0</v>
      </c>
      <c r="K110" s="37">
        <f t="shared" si="30"/>
        <v>0</v>
      </c>
    </row>
    <row r="114" spans="1:17" x14ac:dyDescent="0.25">
      <c r="H114" s="16"/>
    </row>
    <row r="119" spans="1:17" s="4" customFormat="1" x14ac:dyDescent="0.25">
      <c r="A119" s="56" t="s">
        <v>71</v>
      </c>
      <c r="I119" s="56" t="s">
        <v>63</v>
      </c>
      <c r="N119" s="56" t="s">
        <v>309</v>
      </c>
    </row>
    <row r="120" spans="1:17" x14ac:dyDescent="0.25">
      <c r="A120" t="str">
        <f>J25</f>
        <v>WT</v>
      </c>
      <c r="B120" t="str">
        <f>J27</f>
        <v>HETERO</v>
      </c>
      <c r="C120" t="str">
        <f>J29</f>
        <v>KI</v>
      </c>
      <c r="I120" s="9" t="str">
        <f>J25</f>
        <v>WT</v>
      </c>
      <c r="J120" s="9" t="str">
        <f>J27</f>
        <v>HETERO</v>
      </c>
      <c r="K120" t="str">
        <f>J29</f>
        <v>KI</v>
      </c>
      <c r="N120" s="9" t="s">
        <v>32</v>
      </c>
      <c r="O120" s="9" t="s">
        <v>33</v>
      </c>
      <c r="P120" s="33" t="s">
        <v>158</v>
      </c>
    </row>
    <row r="121" spans="1:17" x14ac:dyDescent="0.25">
      <c r="A121" s="36">
        <f t="shared" ref="A121:A126" si="31">K3/L3*100</f>
        <v>62.44444444444445</v>
      </c>
      <c r="B121" s="40" t="e">
        <f t="shared" ref="B121:B126" si="32">K15/L15*100</f>
        <v>#DIV/0!</v>
      </c>
      <c r="C121" s="41">
        <f t="shared" ref="C121:C126" si="33">K9/L9*100</f>
        <v>61.032863849765263</v>
      </c>
      <c r="I121" s="35">
        <f t="shared" ref="I121:I126" si="34">K3</f>
        <v>0.28100000000000003</v>
      </c>
      <c r="J121" s="39">
        <f t="shared" ref="J121:J126" si="35">K15</f>
        <v>0</v>
      </c>
      <c r="K121" s="37">
        <f t="shared" ref="K121:K126" si="36">K9</f>
        <v>0.26</v>
      </c>
      <c r="M121" s="43"/>
      <c r="N121" s="8">
        <f>I121/A25</f>
        <v>1.2439683031564036E-2</v>
      </c>
      <c r="P121">
        <f>K121/C25</f>
        <v>1.2553109308613366E-2</v>
      </c>
    </row>
    <row r="122" spans="1:17" x14ac:dyDescent="0.25">
      <c r="A122" s="36">
        <f t="shared" si="31"/>
        <v>58.997722095671975</v>
      </c>
      <c r="B122" s="40" t="e">
        <f t="shared" si="32"/>
        <v>#DIV/0!</v>
      </c>
      <c r="C122" s="41">
        <f t="shared" si="33"/>
        <v>69.247311827956992</v>
      </c>
      <c r="D122" s="31" t="s">
        <v>58</v>
      </c>
      <c r="I122" s="35">
        <f t="shared" si="34"/>
        <v>0.25900000000000001</v>
      </c>
      <c r="J122" s="39">
        <f t="shared" si="35"/>
        <v>0</v>
      </c>
      <c r="K122" s="37">
        <f t="shared" si="36"/>
        <v>0.32200000000000001</v>
      </c>
      <c r="L122" s="28" t="s">
        <v>58</v>
      </c>
      <c r="M122" s="25"/>
      <c r="N122" s="8">
        <f t="shared" ref="N122:N123" si="37">I122/A26</f>
        <v>1.2260935428896044E-2</v>
      </c>
      <c r="P122">
        <f>K122/C26</f>
        <v>1.3047001620745544E-2</v>
      </c>
      <c r="Q122" s="28" t="s">
        <v>58</v>
      </c>
    </row>
    <row r="123" spans="1:17" x14ac:dyDescent="0.25">
      <c r="A123" s="36">
        <f t="shared" si="31"/>
        <v>68.819599109131403</v>
      </c>
      <c r="B123" s="40" t="e">
        <f t="shared" si="32"/>
        <v>#DIV/0!</v>
      </c>
      <c r="C123" s="41">
        <f t="shared" si="33"/>
        <v>62.831858407079643</v>
      </c>
      <c r="D123" s="28">
        <f>_xlfn.T.TEST(A121:A123,C121:C123,2,2)</f>
        <v>0.81521150075102899</v>
      </c>
      <c r="I123" s="35">
        <f t="shared" si="34"/>
        <v>0.309</v>
      </c>
      <c r="J123" s="39">
        <f t="shared" si="35"/>
        <v>0</v>
      </c>
      <c r="K123" s="37">
        <f t="shared" si="36"/>
        <v>0.28399999999999997</v>
      </c>
      <c r="L123" s="28">
        <f>_xlfn.T.TEST(I121:I123,K121:K123,2,2)</f>
        <v>0.8185368194418926</v>
      </c>
      <c r="N123" s="8">
        <f t="shared" si="37"/>
        <v>1.3104881462318163E-2</v>
      </c>
      <c r="P123">
        <f>K123/C27</f>
        <v>1.2234523758238918E-2</v>
      </c>
      <c r="Q123" s="28">
        <f>_xlfn.T.TEST(N121:N123,P121:P123,2,2)</f>
        <v>0.97913230204982815</v>
      </c>
    </row>
    <row r="124" spans="1:17" x14ac:dyDescent="0.25">
      <c r="A124" s="36" t="e">
        <f t="shared" si="31"/>
        <v>#DIV/0!</v>
      </c>
      <c r="B124" s="40" t="e">
        <f t="shared" si="32"/>
        <v>#DIV/0!</v>
      </c>
      <c r="C124" s="41" t="e">
        <f t="shared" si="33"/>
        <v>#DIV/0!</v>
      </c>
      <c r="I124" s="35">
        <f t="shared" si="34"/>
        <v>0</v>
      </c>
      <c r="J124" s="39">
        <f t="shared" si="35"/>
        <v>0</v>
      </c>
      <c r="K124" s="37">
        <f t="shared" si="36"/>
        <v>0</v>
      </c>
    </row>
    <row r="125" spans="1:17" x14ac:dyDescent="0.25">
      <c r="A125" s="36" t="e">
        <f t="shared" si="31"/>
        <v>#DIV/0!</v>
      </c>
      <c r="B125" s="40" t="e">
        <f t="shared" si="32"/>
        <v>#DIV/0!</v>
      </c>
      <c r="C125" s="41" t="e">
        <f t="shared" si="33"/>
        <v>#DIV/0!</v>
      </c>
      <c r="I125" s="35">
        <f t="shared" si="34"/>
        <v>0</v>
      </c>
      <c r="J125" s="39">
        <f t="shared" si="35"/>
        <v>0</v>
      </c>
      <c r="K125" s="37">
        <f t="shared" si="36"/>
        <v>0</v>
      </c>
      <c r="M125" t="s">
        <v>310</v>
      </c>
      <c r="N125">
        <f>AVERAGE(N121:N123)</f>
        <v>1.2601833307592748E-2</v>
      </c>
      <c r="P125">
        <f>AVERAGE(P121:P123)</f>
        <v>1.2611544895865945E-2</v>
      </c>
    </row>
    <row r="126" spans="1:17" x14ac:dyDescent="0.25">
      <c r="A126" s="36" t="e">
        <f t="shared" si="31"/>
        <v>#DIV/0!</v>
      </c>
      <c r="B126" s="40" t="e">
        <f t="shared" si="32"/>
        <v>#DIV/0!</v>
      </c>
      <c r="C126" s="41" t="e">
        <f t="shared" si="33"/>
        <v>#DIV/0!</v>
      </c>
      <c r="I126" s="35">
        <f t="shared" si="34"/>
        <v>0</v>
      </c>
      <c r="J126" s="39">
        <f t="shared" si="35"/>
        <v>0</v>
      </c>
      <c r="K126" s="37">
        <f t="shared" si="36"/>
        <v>0</v>
      </c>
      <c r="M126" t="s">
        <v>311</v>
      </c>
      <c r="N126">
        <f>STDEV(N121:N123)</f>
        <v>4.4472548931264637E-4</v>
      </c>
      <c r="P126">
        <f>STDEV(P121:P123)</f>
        <v>4.0937892918297477E-4</v>
      </c>
    </row>
    <row r="130" spans="1:8" x14ac:dyDescent="0.25">
      <c r="H130" s="16"/>
    </row>
    <row r="135" spans="1:8" s="4" customFormat="1" x14ac:dyDescent="0.25">
      <c r="A135" s="56" t="s">
        <v>65</v>
      </c>
    </row>
    <row r="136" spans="1:8" x14ac:dyDescent="0.25">
      <c r="A136" t="str">
        <f>J25</f>
        <v>WT</v>
      </c>
      <c r="B136" t="str">
        <f>J27</f>
        <v>HETERO</v>
      </c>
      <c r="C136" t="str">
        <f>J29</f>
        <v>KI</v>
      </c>
    </row>
    <row r="137" spans="1:8" x14ac:dyDescent="0.25">
      <c r="A137" s="36">
        <f t="shared" ref="A137:A142" si="38">L3/N3*100</f>
        <v>1.9921200584355216</v>
      </c>
      <c r="B137" s="40" t="e">
        <f t="shared" ref="B137:B142" si="39">L15/N15*100</f>
        <v>#DIV/0!</v>
      </c>
      <c r="C137" s="41">
        <f t="shared" ref="C137:C142" si="40">L9/N9*100</f>
        <v>2.0567786790266513</v>
      </c>
    </row>
    <row r="138" spans="1:8" x14ac:dyDescent="0.25">
      <c r="A138" s="36">
        <f t="shared" si="38"/>
        <v>2.0782048854383639</v>
      </c>
      <c r="B138" s="40" t="e">
        <f t="shared" si="39"/>
        <v>#DIV/0!</v>
      </c>
      <c r="C138" s="41">
        <f t="shared" si="40"/>
        <v>1.8841166936790925</v>
      </c>
      <c r="D138" s="31" t="s">
        <v>58</v>
      </c>
    </row>
    <row r="139" spans="1:8" x14ac:dyDescent="0.25">
      <c r="A139" s="36">
        <f t="shared" si="38"/>
        <v>1.9042368208999534</v>
      </c>
      <c r="B139" s="40" t="e">
        <f t="shared" si="39"/>
        <v>#DIV/0!</v>
      </c>
      <c r="C139" s="41">
        <f t="shared" si="40"/>
        <v>1.9471847671563352</v>
      </c>
      <c r="D139" s="28">
        <f>_xlfn.T.TEST(A137:A139,C137:C139,2,2)</f>
        <v>0.70620948011413409</v>
      </c>
    </row>
    <row r="140" spans="1:8" x14ac:dyDescent="0.25">
      <c r="A140" s="36" t="e">
        <f t="shared" si="38"/>
        <v>#DIV/0!</v>
      </c>
      <c r="B140" s="40" t="e">
        <f t="shared" si="39"/>
        <v>#DIV/0!</v>
      </c>
      <c r="C140" s="41" t="e">
        <f t="shared" si="40"/>
        <v>#DIV/0!</v>
      </c>
    </row>
    <row r="141" spans="1:8" x14ac:dyDescent="0.25">
      <c r="A141" s="36" t="e">
        <f t="shared" si="38"/>
        <v>#DIV/0!</v>
      </c>
      <c r="B141" s="40" t="e">
        <f t="shared" si="39"/>
        <v>#DIV/0!</v>
      </c>
      <c r="C141" s="41" t="e">
        <f t="shared" si="40"/>
        <v>#DIV/0!</v>
      </c>
    </row>
    <row r="142" spans="1:8" x14ac:dyDescent="0.25">
      <c r="A142" s="36" t="e">
        <f t="shared" si="38"/>
        <v>#DIV/0!</v>
      </c>
      <c r="B142" s="40" t="e">
        <f t="shared" si="39"/>
        <v>#DIV/0!</v>
      </c>
      <c r="C142" s="41" t="e">
        <f t="shared" si="40"/>
        <v>#DIV/0!</v>
      </c>
    </row>
    <row r="146" spans="8:8" x14ac:dyDescent="0.25">
      <c r="H146" s="16"/>
    </row>
  </sheetData>
  <phoneticPr fontId="0" type="noConversion"/>
  <printOptions headings="1" gridLines="1"/>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DA44B-C0C2-492B-8BC5-A6FAEF57CF38}">
  <dimension ref="B3:B13"/>
  <sheetViews>
    <sheetView workbookViewId="0">
      <selection activeCell="B18" sqref="B18"/>
    </sheetView>
  </sheetViews>
  <sheetFormatPr defaultRowHeight="12.6" x14ac:dyDescent="0.25"/>
  <cols>
    <col min="2" max="2" width="153.5546875" customWidth="1"/>
  </cols>
  <sheetData>
    <row r="3" spans="2:2" ht="14.4" x14ac:dyDescent="0.25">
      <c r="B3" s="80" t="s">
        <v>166</v>
      </c>
    </row>
    <row r="4" spans="2:2" ht="14.4" x14ac:dyDescent="0.25">
      <c r="B4" s="80" t="s">
        <v>273</v>
      </c>
    </row>
    <row r="5" spans="2:2" ht="14.4" x14ac:dyDescent="0.25">
      <c r="B5" s="80" t="s">
        <v>274</v>
      </c>
    </row>
    <row r="6" spans="2:2" ht="14.4" x14ac:dyDescent="0.25">
      <c r="B6" s="80" t="s">
        <v>275</v>
      </c>
    </row>
    <row r="7" spans="2:2" ht="14.4" x14ac:dyDescent="0.25">
      <c r="B7" s="80" t="s">
        <v>276</v>
      </c>
    </row>
    <row r="8" spans="2:2" ht="14.4" x14ac:dyDescent="0.25">
      <c r="B8" s="80" t="s">
        <v>277</v>
      </c>
    </row>
    <row r="9" spans="2:2" ht="14.4" x14ac:dyDescent="0.25">
      <c r="B9" s="80" t="s">
        <v>278</v>
      </c>
    </row>
    <row r="10" spans="2:2" ht="14.4" x14ac:dyDescent="0.25">
      <c r="B10" s="80" t="s">
        <v>279</v>
      </c>
    </row>
    <row r="11" spans="2:2" ht="14.4" x14ac:dyDescent="0.25">
      <c r="B11" s="80"/>
    </row>
    <row r="12" spans="2:2" ht="14.4" x14ac:dyDescent="0.25">
      <c r="B12" s="80" t="s">
        <v>280</v>
      </c>
    </row>
    <row r="13" spans="2:2" ht="14.4" x14ac:dyDescent="0.25">
      <c r="B13" s="8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BC5FA-C64B-4B33-8D1F-1767C782F50A}">
  <dimension ref="B4:B17"/>
  <sheetViews>
    <sheetView workbookViewId="0">
      <selection activeCell="E18" sqref="E18"/>
    </sheetView>
  </sheetViews>
  <sheetFormatPr defaultRowHeight="12.6" x14ac:dyDescent="0.25"/>
  <sheetData>
    <row r="4" spans="2:2" ht="14.4" x14ac:dyDescent="0.25">
      <c r="B4" s="80" t="s">
        <v>167</v>
      </c>
    </row>
    <row r="5" spans="2:2" ht="14.4" x14ac:dyDescent="0.25">
      <c r="B5" s="80" t="s">
        <v>281</v>
      </c>
    </row>
    <row r="6" spans="2:2" ht="14.4" x14ac:dyDescent="0.25">
      <c r="B6" s="80" t="s">
        <v>282</v>
      </c>
    </row>
    <row r="7" spans="2:2" ht="14.4" x14ac:dyDescent="0.25">
      <c r="B7" s="80" t="s">
        <v>275</v>
      </c>
    </row>
    <row r="8" spans="2:2" ht="14.4" x14ac:dyDescent="0.25">
      <c r="B8" s="80" t="s">
        <v>283</v>
      </c>
    </row>
    <row r="9" spans="2:2" ht="14.4" x14ac:dyDescent="0.25">
      <c r="B9" s="80" t="s">
        <v>284</v>
      </c>
    </row>
    <row r="10" spans="2:2" ht="14.4" x14ac:dyDescent="0.25">
      <c r="B10" s="80" t="s">
        <v>285</v>
      </c>
    </row>
    <row r="11" spans="2:2" ht="14.4" x14ac:dyDescent="0.25">
      <c r="B11" s="80" t="s">
        <v>286</v>
      </c>
    </row>
    <row r="12" spans="2:2" ht="14.4" x14ac:dyDescent="0.25">
      <c r="B12" s="80" t="s">
        <v>287</v>
      </c>
    </row>
    <row r="13" spans="2:2" ht="14.4" x14ac:dyDescent="0.25">
      <c r="B13" s="80" t="s">
        <v>288</v>
      </c>
    </row>
    <row r="14" spans="2:2" ht="14.4" x14ac:dyDescent="0.25">
      <c r="B14" s="80" t="s">
        <v>289</v>
      </c>
    </row>
    <row r="15" spans="2:2" ht="14.4" x14ac:dyDescent="0.25">
      <c r="B15" s="80"/>
    </row>
    <row r="16" spans="2:2" ht="14.4" x14ac:dyDescent="0.25">
      <c r="B16" s="80" t="s">
        <v>290</v>
      </c>
    </row>
    <row r="17" spans="2:2" ht="14.4" x14ac:dyDescent="0.25">
      <c r="B17" s="8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BA6A4-EBB0-45B7-A9E3-36883A5FF1B4}">
  <dimension ref="B3:B12"/>
  <sheetViews>
    <sheetView workbookViewId="0">
      <selection activeCell="E20" sqref="E20"/>
    </sheetView>
  </sheetViews>
  <sheetFormatPr defaultRowHeight="12.6" x14ac:dyDescent="0.25"/>
  <sheetData>
    <row r="3" spans="2:2" ht="14.4" x14ac:dyDescent="0.25">
      <c r="B3" s="80" t="s">
        <v>168</v>
      </c>
    </row>
    <row r="4" spans="2:2" ht="14.4" x14ac:dyDescent="0.25">
      <c r="B4" s="80" t="s">
        <v>281</v>
      </c>
    </row>
    <row r="5" spans="2:2" ht="14.4" x14ac:dyDescent="0.25">
      <c r="B5" s="80" t="s">
        <v>282</v>
      </c>
    </row>
    <row r="6" spans="2:2" ht="14.4" x14ac:dyDescent="0.25">
      <c r="B6" s="80" t="s">
        <v>275</v>
      </c>
    </row>
    <row r="7" spans="2:2" ht="14.4" x14ac:dyDescent="0.25">
      <c r="B7" s="80" t="s">
        <v>291</v>
      </c>
    </row>
    <row r="8" spans="2:2" ht="14.4" x14ac:dyDescent="0.25">
      <c r="B8" s="80" t="s">
        <v>277</v>
      </c>
    </row>
    <row r="9" spans="2:2" ht="14.4" x14ac:dyDescent="0.25">
      <c r="B9" s="80" t="s">
        <v>289</v>
      </c>
    </row>
    <row r="10" spans="2:2" ht="14.4" x14ac:dyDescent="0.25">
      <c r="B10" s="80"/>
    </row>
    <row r="11" spans="2:2" ht="14.4" x14ac:dyDescent="0.25">
      <c r="B11" s="80" t="s">
        <v>292</v>
      </c>
    </row>
    <row r="12" spans="2:2" ht="14.4" x14ac:dyDescent="0.25">
      <c r="B12" s="8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85545-00CB-495A-987E-DEED090807FD}">
  <dimension ref="B3:B15"/>
  <sheetViews>
    <sheetView workbookViewId="0">
      <selection activeCell="F19" sqref="F19"/>
    </sheetView>
  </sheetViews>
  <sheetFormatPr defaultRowHeight="12.6" x14ac:dyDescent="0.25"/>
  <sheetData>
    <row r="3" spans="2:2" ht="14.4" x14ac:dyDescent="0.25">
      <c r="B3" s="80" t="s">
        <v>169</v>
      </c>
    </row>
    <row r="4" spans="2:2" ht="14.4" x14ac:dyDescent="0.25">
      <c r="B4" s="80" t="s">
        <v>281</v>
      </c>
    </row>
    <row r="5" spans="2:2" ht="14.4" x14ac:dyDescent="0.25">
      <c r="B5" s="80" t="s">
        <v>282</v>
      </c>
    </row>
    <row r="6" spans="2:2" ht="14.4" x14ac:dyDescent="0.25">
      <c r="B6" s="80" t="s">
        <v>275</v>
      </c>
    </row>
    <row r="7" spans="2:2" ht="14.4" x14ac:dyDescent="0.25">
      <c r="B7" s="80" t="s">
        <v>293</v>
      </c>
    </row>
    <row r="8" spans="2:2" ht="14.4" x14ac:dyDescent="0.25">
      <c r="B8" s="80" t="s">
        <v>283</v>
      </c>
    </row>
    <row r="9" spans="2:2" ht="14.4" x14ac:dyDescent="0.25">
      <c r="B9" s="80" t="s">
        <v>294</v>
      </c>
    </row>
    <row r="10" spans="2:2" ht="14.4" x14ac:dyDescent="0.25">
      <c r="B10" s="80" t="s">
        <v>277</v>
      </c>
    </row>
    <row r="11" spans="2:2" ht="14.4" x14ac:dyDescent="0.25">
      <c r="B11" s="80" t="s">
        <v>289</v>
      </c>
    </row>
    <row r="12" spans="2:2" ht="14.4" x14ac:dyDescent="0.25">
      <c r="B12" s="80" t="s">
        <v>288</v>
      </c>
    </row>
    <row r="13" spans="2:2" ht="14.4" x14ac:dyDescent="0.25">
      <c r="B13" s="80"/>
    </row>
    <row r="14" spans="2:2" ht="14.4" x14ac:dyDescent="0.25">
      <c r="B14" s="80" t="s">
        <v>295</v>
      </c>
    </row>
    <row r="15" spans="2:2" ht="14.4" x14ac:dyDescent="0.25">
      <c r="B15" s="8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43047-70B8-4214-9BDD-FCA667493431}">
  <dimension ref="B3:B13"/>
  <sheetViews>
    <sheetView workbookViewId="0">
      <selection activeCell="I14" sqref="I14"/>
    </sheetView>
  </sheetViews>
  <sheetFormatPr defaultRowHeight="12.6" x14ac:dyDescent="0.25"/>
  <sheetData>
    <row r="3" spans="2:2" ht="14.4" x14ac:dyDescent="0.25">
      <c r="B3" s="80" t="s">
        <v>170</v>
      </c>
    </row>
    <row r="4" spans="2:2" ht="14.4" x14ac:dyDescent="0.25">
      <c r="B4" s="80" t="s">
        <v>281</v>
      </c>
    </row>
    <row r="5" spans="2:2" ht="14.4" x14ac:dyDescent="0.25">
      <c r="B5" s="80" t="s">
        <v>282</v>
      </c>
    </row>
    <row r="6" spans="2:2" ht="14.4" x14ac:dyDescent="0.25">
      <c r="B6" s="80" t="s">
        <v>275</v>
      </c>
    </row>
    <row r="7" spans="2:2" ht="14.4" x14ac:dyDescent="0.25">
      <c r="B7" s="80" t="s">
        <v>296</v>
      </c>
    </row>
    <row r="8" spans="2:2" ht="14.4" x14ac:dyDescent="0.25">
      <c r="B8" s="80" t="s">
        <v>297</v>
      </c>
    </row>
    <row r="9" spans="2:2" ht="14.4" x14ac:dyDescent="0.25">
      <c r="B9" s="80" t="s">
        <v>298</v>
      </c>
    </row>
    <row r="10" spans="2:2" ht="14.4" x14ac:dyDescent="0.25">
      <c r="B10" s="80" t="s">
        <v>299</v>
      </c>
    </row>
    <row r="11" spans="2:2" ht="14.4" x14ac:dyDescent="0.25">
      <c r="B11" s="80"/>
    </row>
    <row r="12" spans="2:2" ht="14.4" x14ac:dyDescent="0.25">
      <c r="B12" s="80" t="s">
        <v>300</v>
      </c>
    </row>
    <row r="13" spans="2:2" ht="14.4" x14ac:dyDescent="0.25">
      <c r="B13" s="8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Report</vt:lpstr>
      <vt:lpstr>Chemistries</vt:lpstr>
      <vt:lpstr>Hematology</vt:lpstr>
      <vt:lpstr>Weights</vt:lpstr>
      <vt:lpstr>Mouse A -WT</vt:lpstr>
      <vt:lpstr>Mouse B - WT</vt:lpstr>
      <vt:lpstr>Mouse C - WT</vt:lpstr>
      <vt:lpstr>Mouse D - Mutant</vt:lpstr>
      <vt:lpstr>Mouse E - Mutant</vt:lpstr>
      <vt:lpstr>Mouse F - Mutant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 Matthew (NIH/OD/ORS) [E]</dc:creator>
  <cp:lastModifiedBy>Knepper, Mark A (NIH/NHLBI) [E]</cp:lastModifiedBy>
  <cp:lastPrinted>2002-06-12T12:53:01Z</cp:lastPrinted>
  <dcterms:created xsi:type="dcterms:W3CDTF">2002-03-12T21:41:36Z</dcterms:created>
  <dcterms:modified xsi:type="dcterms:W3CDTF">2025-03-19T19:40:27Z</dcterms:modified>
</cp:coreProperties>
</file>